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4 кв+ рік 2023\Аптека 181\12.03.2024\"/>
    </mc:Choice>
  </mc:AlternateContent>
  <bookViews>
    <workbookView xWindow="0" yWindow="0" windowWidth="28800" windowHeight="12435" tabRatio="956" activeTab="7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Лист1" sheetId="27" r:id="rId12"/>
    <sheet name="дод 4 відом про нерух майно" sheetId="22" r:id="rId13"/>
    <sheet name="дод 6 відшкод тарифів" sheetId="24" r:id="rId14"/>
    <sheet name="Лист2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інфо_2'!$A$1:$AF$87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E7" i="18" l="1"/>
  <c r="F8" i="3" l="1"/>
  <c r="G51" i="2" l="1"/>
  <c r="C20" i="19" l="1"/>
  <c r="F7" i="18" l="1"/>
  <c r="F88" i="2" l="1"/>
  <c r="D8" i="2" l="1"/>
  <c r="F8" i="2"/>
  <c r="C7" i="18" l="1"/>
  <c r="C8" i="2"/>
  <c r="D8" i="21" l="1"/>
  <c r="C8" i="21"/>
  <c r="B8" i="21"/>
  <c r="C48" i="20" l="1"/>
  <c r="C51" i="20"/>
  <c r="D51" i="20"/>
  <c r="E51" i="20"/>
  <c r="F51" i="20"/>
  <c r="C88" i="2" l="1"/>
  <c r="C78" i="2"/>
  <c r="C77" i="2"/>
  <c r="C76" i="2"/>
  <c r="C75" i="2"/>
  <c r="C52" i="2"/>
  <c r="C44" i="2"/>
  <c r="C79" i="2" s="1"/>
  <c r="C21" i="2"/>
  <c r="C17" i="2"/>
  <c r="C58" i="2" l="1"/>
  <c r="C67" i="2" s="1"/>
  <c r="C70" i="2" s="1"/>
  <c r="C14" i="19" s="1"/>
  <c r="E8" i="2" l="1"/>
  <c r="C8" i="3"/>
  <c r="D8" i="3"/>
  <c r="E44" i="2" l="1"/>
  <c r="E17" i="20" s="1"/>
  <c r="F44" i="2"/>
  <c r="D44" i="2"/>
  <c r="D17" i="20" s="1"/>
  <c r="C17" i="20"/>
  <c r="H68" i="2"/>
  <c r="G10" i="11"/>
  <c r="F13" i="18"/>
  <c r="F25" i="19"/>
  <c r="F20" i="19" s="1"/>
  <c r="F14" i="20"/>
  <c r="O43" i="10"/>
  <c r="L27" i="10"/>
  <c r="L26" i="10"/>
  <c r="D21" i="18"/>
  <c r="E21" i="18"/>
  <c r="F21" i="18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D43" i="20"/>
  <c r="E43" i="20"/>
  <c r="H43" i="20" s="1"/>
  <c r="F43" i="20"/>
  <c r="C43" i="20"/>
  <c r="E11" i="11"/>
  <c r="F11" i="11"/>
  <c r="G11" i="11"/>
  <c r="D11" i="11"/>
  <c r="C15" i="20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C13" i="18"/>
  <c r="D7" i="18"/>
  <c r="D77" i="2"/>
  <c r="D21" i="20" s="1"/>
  <c r="D76" i="2"/>
  <c r="D20" i="20" s="1"/>
  <c r="D78" i="2"/>
  <c r="E78" i="2"/>
  <c r="F78" i="2"/>
  <c r="C21" i="20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E10" i="1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16" i="20"/>
  <c r="C41" i="18"/>
  <c r="C68" i="18"/>
  <c r="C18" i="20"/>
  <c r="E21" i="2"/>
  <c r="E18" i="20"/>
  <c r="F21" i="2"/>
  <c r="G21" i="2" s="1"/>
  <c r="F52" i="2"/>
  <c r="F75" i="2" s="1"/>
  <c r="L46" i="10"/>
  <c r="L45" i="10"/>
  <c r="L44" i="10"/>
  <c r="L43" i="10"/>
  <c r="I47" i="10"/>
  <c r="F47" i="10"/>
  <c r="E25" i="19"/>
  <c r="E20" i="19" s="1"/>
  <c r="E31" i="20" s="1"/>
  <c r="C25" i="19"/>
  <c r="N10" i="9"/>
  <c r="N9" i="9"/>
  <c r="AD50" i="9"/>
  <c r="AD49" i="9"/>
  <c r="AD48" i="9"/>
  <c r="AD47" i="9"/>
  <c r="AD51" i="9"/>
  <c r="AC50" i="9"/>
  <c r="AE50" i="9" s="1"/>
  <c r="AC49" i="9"/>
  <c r="AC48" i="9"/>
  <c r="AC47" i="9"/>
  <c r="AD39" i="9"/>
  <c r="AC39" i="9"/>
  <c r="AC46" i="9"/>
  <c r="AC51" i="9" s="1"/>
  <c r="W39" i="9"/>
  <c r="U39" i="9"/>
  <c r="O39" i="9"/>
  <c r="M39" i="9"/>
  <c r="AE47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F10" i="11"/>
  <c r="E42" i="20" s="1"/>
  <c r="D10" i="1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H13" i="18" l="1"/>
  <c r="D15" i="20"/>
  <c r="D58" i="2"/>
  <c r="D19" i="20" s="1"/>
  <c r="G41" i="18"/>
  <c r="H44" i="2"/>
  <c r="G32" i="18"/>
  <c r="G28" i="20"/>
  <c r="F17" i="20"/>
  <c r="G17" i="20" s="1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E79" i="2"/>
  <c r="D19" i="18"/>
  <c r="D73" i="18" s="1"/>
  <c r="D72" i="18" s="1"/>
  <c r="D36" i="20" s="1"/>
  <c r="C19" i="18"/>
  <c r="C73" i="18" s="1"/>
  <c r="C72" i="18" s="1"/>
  <c r="C36" i="20" s="1"/>
  <c r="G44" i="2"/>
  <c r="F79" i="2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D14" i="20"/>
  <c r="C19" i="20"/>
  <c r="H10" i="11"/>
  <c r="F42" i="20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H18" i="20"/>
  <c r="G68" i="18"/>
  <c r="H68" i="18"/>
  <c r="G57" i="18"/>
  <c r="H23" i="20"/>
  <c r="D16" i="20"/>
  <c r="D79" i="2"/>
  <c r="G48" i="20"/>
  <c r="G16" i="20"/>
  <c r="H32" i="20"/>
  <c r="H17" i="20" l="1"/>
  <c r="D37" i="20"/>
  <c r="H79" i="2"/>
  <c r="C37" i="20"/>
  <c r="AE51" i="9"/>
  <c r="E73" i="18"/>
  <c r="E72" i="18" s="1"/>
  <c r="E36" i="20" s="1"/>
  <c r="G39" i="20"/>
  <c r="H14" i="20"/>
  <c r="G79" i="2"/>
  <c r="N25" i="10"/>
  <c r="D67" i="2"/>
  <c r="D22" i="20" s="1"/>
  <c r="C22" i="20"/>
  <c r="E33" i="20"/>
  <c r="H31" i="19"/>
  <c r="G17" i="2"/>
  <c r="F58" i="2"/>
  <c r="H17" i="2"/>
  <c r="F15" i="20"/>
  <c r="H42" i="20"/>
  <c r="G42" i="20"/>
  <c r="E58" i="2"/>
  <c r="E15" i="20"/>
  <c r="G31" i="20"/>
  <c r="H31" i="20"/>
  <c r="G31" i="19"/>
  <c r="E37" i="20" l="1"/>
  <c r="D70" i="2"/>
  <c r="D14" i="19" s="1"/>
  <c r="C24" i="20"/>
  <c r="E19" i="20"/>
  <c r="E67" i="2"/>
  <c r="H58" i="2"/>
  <c r="F67" i="2"/>
  <c r="G58" i="2"/>
  <c r="F19" i="20"/>
  <c r="H33" i="20"/>
  <c r="G33" i="20"/>
  <c r="H15" i="20"/>
  <c r="G15" i="20"/>
  <c r="D24" i="20" l="1"/>
  <c r="E8" i="11" s="1"/>
  <c r="D25" i="20" s="1"/>
  <c r="F70" i="2"/>
  <c r="F14" i="19" s="1"/>
  <c r="H67" i="2"/>
  <c r="G67" i="2"/>
  <c r="F22" i="20"/>
  <c r="H19" i="20"/>
  <c r="G19" i="20"/>
  <c r="E22" i="20"/>
  <c r="E70" i="2"/>
  <c r="E14" i="19" s="1"/>
  <c r="D7" i="11"/>
  <c r="C41" i="20" s="1"/>
  <c r="D8" i="11"/>
  <c r="C25" i="20" s="1"/>
  <c r="E7" i="11" l="1"/>
  <c r="D41" i="20" s="1"/>
  <c r="E24" i="20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  <c r="G7" i="18"/>
  <c r="H7" i="18"/>
  <c r="F19" i="18"/>
  <c r="F73" i="18" s="1"/>
  <c r="G19" i="18" l="1"/>
  <c r="G73" i="18" s="1"/>
  <c r="H19" i="18"/>
  <c r="F37" i="20"/>
  <c r="H37" i="20" s="1"/>
  <c r="F72" i="18"/>
  <c r="H73" i="18"/>
  <c r="G72" i="18" l="1"/>
  <c r="H72" i="18"/>
  <c r="F36" i="20"/>
  <c r="H36" i="20" s="1"/>
</calcChain>
</file>

<file path=xl/sharedStrings.xml><?xml version="1.0" encoding="utf-8"?>
<sst xmlns="http://schemas.openxmlformats.org/spreadsheetml/2006/main" count="1072" uniqueCount="543">
  <si>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</si>
  <si>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</si>
  <si>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</si>
  <si>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</si>
  <si>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</si>
  <si>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</si>
  <si>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</si>
  <si>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</si>
  <si>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</si>
  <si>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</si>
  <si>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</si>
  <si>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</si>
  <si>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</si>
  <si>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</si>
  <si>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</si>
  <si>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</si>
  <si>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</si>
  <si>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</si>
  <si>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</si>
  <si>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</si>
  <si>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</si>
  <si>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</si>
  <si>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</si>
  <si>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</si>
  <si>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</si>
  <si>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</si>
  <si>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</si>
  <si>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</si>
  <si>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</si>
  <si>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</si>
  <si>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</si>
  <si>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</si>
  <si>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</si>
  <si>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</si>
  <si>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</si>
  <si>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</si>
  <si>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</si>
  <si>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</si>
  <si>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</si>
  <si>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</si>
  <si>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</si>
  <si>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</si>
  <si>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</si>
  <si>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</si>
  <si>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</si>
  <si>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</si>
  <si>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</si>
  <si>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</si>
  <si>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</si>
  <si>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</si>
  <si>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</si>
  <si>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</si>
  <si>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</si>
  <si>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</si>
  <si>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</si>
  <si>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</si>
  <si>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</si>
  <si>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</si>
  <si>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</si>
  <si>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</si>
  <si>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</si>
  <si>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</si>
  <si>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</si>
  <si>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</si>
  <si>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</si>
  <si>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</si>
  <si>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</si>
  <si>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</si>
  <si>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</si>
  <si>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</si>
  <si>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</si>
  <si>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</si>
  <si>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</si>
  <si>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</si>
  <si>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</si>
  <si>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</si>
  <si>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</si>
  <si>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</si>
  <si>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</si>
  <si>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</si>
  <si>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</si>
  <si>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</si>
  <si>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</si>
  <si>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</si>
  <si>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</si>
  <si>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</si>
  <si>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</si>
  <si>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</si>
  <si>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</si>
  <si>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</si>
  <si>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</si>
  <si>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</si>
  <si>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</si>
  <si>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</si>
  <si>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</si>
  <si>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</si>
  <si>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</si>
  <si>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</si>
  <si>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</si>
  <si>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</si>
  <si>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</si>
  <si>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</si>
  <si>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</si>
  <si>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</si>
  <si>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</si>
  <si>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</si>
  <si>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</si>
  <si>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</si>
  <si>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</si>
  <si>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</si>
  <si>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</si>
  <si>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</si>
  <si>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</si>
  <si>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</si>
  <si>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</si>
  <si>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</si>
  <si>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</si>
  <si>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</si>
  <si>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</si>
  <si>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</si>
  <si>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</si>
  <si>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</si>
  <si>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</si>
  <si>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</si>
  <si>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</si>
  <si>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</si>
  <si>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</si>
  <si>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</si>
  <si>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</si>
  <si>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</si>
  <si>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</si>
  <si>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</si>
  <si>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</si>
  <si>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</si>
  <si>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</si>
  <si>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</si>
  <si>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</si>
  <si>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</si>
  <si>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</si>
  <si>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</si>
  <si>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</si>
  <si>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</si>
  <si>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</si>
  <si>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</si>
  <si>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</si>
  <si>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</si>
  <si>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</si>
  <si>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</si>
  <si>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</si>
  <si>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</si>
  <si>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</si>
  <si>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</si>
  <si>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</si>
  <si>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</si>
  <si>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</si>
  <si>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</si>
  <si>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</si>
  <si>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</si>
  <si>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</si>
  <si>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</si>
  <si>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</si>
  <si>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</si>
  <si>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</si>
  <si>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</si>
  <si>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</si>
  <si>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</si>
  <si>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</si>
  <si>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</si>
  <si>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</si>
  <si>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</si>
  <si>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</si>
  <si>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</si>
  <si>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</si>
  <si>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</si>
  <si>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</si>
  <si>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</si>
  <si>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</si>
  <si>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</si>
  <si>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</si>
  <si>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</si>
  <si>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</si>
  <si>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</si>
  <si>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</si>
  <si>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</si>
  <si>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</si>
  <si>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</si>
  <si>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</si>
  <si>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</si>
  <si>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</si>
  <si>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</si>
  <si>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</si>
  <si>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</si>
  <si>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</si>
  <si>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</si>
  <si>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</si>
  <si>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</si>
  <si>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</si>
  <si>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</si>
  <si>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</si>
  <si>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</si>
  <si>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</si>
  <si>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</si>
  <si>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</si>
  <si>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</si>
  <si>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</si>
  <si>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</si>
  <si>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</si>
  <si>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</si>
  <si>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</si>
  <si>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</si>
  <si>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</si>
  <si>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</si>
  <si>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</si>
  <si>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</si>
  <si>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</si>
  <si>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</si>
  <si>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</si>
  <si>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</si>
  <si>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</si>
  <si>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</si>
  <si>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</si>
  <si>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</si>
  <si>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</si>
  <si>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</si>
  <si>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</si>
  <si>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</si>
  <si>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</si>
  <si>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</si>
  <si>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</si>
  <si>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</si>
  <si>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</si>
  <si>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</si>
  <si>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</si>
  <si>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</si>
  <si>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</si>
  <si>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</si>
  <si>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</si>
  <si>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</si>
  <si>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</si>
  <si>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</si>
  <si>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</si>
  <si>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</si>
  <si>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</si>
  <si>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</si>
  <si>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</si>
  <si>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</si>
  <si>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</si>
  <si>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</si>
  <si>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</si>
  <si>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</si>
  <si>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</si>
  <si>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</si>
  <si>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</si>
  <si>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</si>
  <si>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</si>
  <si>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</si>
  <si>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</si>
  <si>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</si>
  <si>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</si>
  <si>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</si>
  <si>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</si>
  <si>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</si>
  <si>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</si>
  <si>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</si>
  <si>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</si>
  <si>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</si>
  <si>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</si>
  <si>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</si>
  <si>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</si>
  <si>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</si>
  <si>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</si>
  <si>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</si>
  <si>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</si>
  <si>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</si>
  <si>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</si>
  <si>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</si>
  <si>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</si>
  <si>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</si>
  <si>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</si>
  <si>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</si>
  <si>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</si>
  <si>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</si>
  <si>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</si>
  <si>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</si>
  <si>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</si>
  <si>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</si>
  <si>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</si>
  <si>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</si>
  <si>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</si>
  <si>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</si>
  <si>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</si>
  <si>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</si>
  <si>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</si>
  <si>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</si>
  <si>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</si>
  <si>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</si>
  <si>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</si>
  <si>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</si>
  <si>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</si>
  <si>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</si>
  <si>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</si>
  <si>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</si>
  <si>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</si>
  <si>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</si>
  <si>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</si>
  <si>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</si>
  <si>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</si>
  <si>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</si>
  <si>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</si>
  <si>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</si>
  <si>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</si>
  <si>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</si>
  <si>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</si>
  <si>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</si>
  <si>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</si>
  <si>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</si>
  <si>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</si>
  <si>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</si>
  <si>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</si>
  <si>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</si>
  <si>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</si>
  <si>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</si>
  <si>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</si>
  <si>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</si>
  <si>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</si>
  <si>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</si>
  <si>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</si>
  <si>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</si>
  <si>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</si>
  <si>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</si>
  <si>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</si>
  <si>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</si>
  <si>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</si>
  <si>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</si>
  <si>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</si>
  <si>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</si>
  <si>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</si>
  <si>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</si>
  <si>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</si>
  <si>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</si>
  <si>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</si>
  <si>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</si>
  <si>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</si>
  <si>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</si>
  <si>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</si>
  <si>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</si>
  <si>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</si>
  <si>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</si>
  <si>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</si>
  <si>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</si>
  <si>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</si>
  <si>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</si>
  <si>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</si>
  <si>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</si>
  <si>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</si>
  <si>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</si>
  <si>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</si>
  <si>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</si>
  <si>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</si>
  <si>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</si>
  <si>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</si>
  <si>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</si>
  <si>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</si>
  <si>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</si>
  <si>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</si>
  <si>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</si>
  <si>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</si>
  <si>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</si>
  <si>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</si>
  <si>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</si>
  <si>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</si>
  <si>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</si>
  <si>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</si>
  <si>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</si>
  <si>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</si>
  <si>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</si>
  <si>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t>відхилен-ня,  +/–</t>
  </si>
  <si>
    <t>виконан-ня, %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</si>
  <si>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</si>
  <si>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</si>
  <si>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</si>
  <si>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</si>
  <si>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</si>
  <si>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</si>
  <si>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</si>
  <si>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</si>
  <si>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t>3240</t>
  </si>
  <si>
    <t>3260</t>
  </si>
  <si>
    <t>3270</t>
  </si>
  <si>
    <t>3280</t>
  </si>
  <si>
    <t>3290</t>
  </si>
  <si>
    <t>3300</t>
  </si>
  <si>
    <t xml:space="preserve">інші витрати (розшифрувати) </t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</si>
  <si>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</si>
  <si>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</si>
  <si>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</si>
  <si>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</si>
  <si>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</si>
  <si>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</si>
  <si>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</si>
  <si>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</si>
  <si>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</si>
  <si>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</si>
  <si>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</si>
  <si>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</si>
  <si>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t>3440</t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</si>
  <si>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</si>
  <si>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</si>
  <si>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</si>
  <si>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</si>
  <si>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</si>
  <si>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</si>
  <si>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</si>
  <si>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</si>
  <si>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</si>
  <si>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</si>
  <si>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</si>
  <si>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</si>
  <si>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</si>
  <si>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</si>
  <si>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</si>
  <si>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t>___________</t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</si>
  <si>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</si>
  <si>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</si>
  <si>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</si>
  <si>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</si>
  <si>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</si>
  <si>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</si>
  <si>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</si>
  <si>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</si>
  <si>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</si>
  <si>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</si>
  <si>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</si>
  <si>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</si>
  <si>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</si>
  <si>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</si>
  <si>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</si>
  <si>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</si>
  <si>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</si>
  <si>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</si>
  <si>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</si>
  <si>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</si>
  <si>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</si>
  <si>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</si>
  <si>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</si>
  <si>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</si>
  <si>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</si>
  <si>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</si>
  <si>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</si>
  <si>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</si>
  <si>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</si>
  <si>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</si>
  <si>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</si>
  <si>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</si>
  <si>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</si>
  <si>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</si>
  <si>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</si>
  <si>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</si>
  <si>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</si>
  <si>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ПРО ВИКОНАННЯ ФІНАНСОВОГО ПЛАНУ ПІДПРИЄМСТВА КП "Аптека №181"</t>
  </si>
  <si>
    <t>47.73</t>
  </si>
  <si>
    <t>комунальна</t>
  </si>
  <si>
    <t>м.Біла Церква, вул.Карбишева,63</t>
  </si>
  <si>
    <t>Дерій Сергій Вікторович</t>
  </si>
  <si>
    <t>(045-63)6-25-75</t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</si>
  <si>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</si>
  <si>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</si>
  <si>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</si>
  <si>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</si>
  <si>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</si>
  <si>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</si>
  <si>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</si>
  <si>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</si>
  <si>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</si>
  <si>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</si>
  <si>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</si>
  <si>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</si>
  <si>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.</t>
  </si>
  <si>
    <t>минулий 2022рік</t>
  </si>
  <si>
    <t>Плановий (2023) рік, усього</t>
  </si>
  <si>
    <t>11500</t>
  </si>
  <si>
    <t>17416,7</t>
  </si>
  <si>
    <t xml:space="preserve">                                                                                 по  КП "Аптека №181"</t>
  </si>
  <si>
    <r>
      <t>у тому числі:</t>
    </r>
    <r>
      <rPr>
        <i/>
        <sz val="11"/>
        <color theme="1"/>
        <rFont val="Times New Roman"/>
        <family val="1"/>
        <charset val="204"/>
      </rPr>
      <t xml:space="preserve"> </t>
    </r>
  </si>
  <si>
    <t>модернізація основних засобів  (заміна старого вікна на металопластик)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</si>
  <si>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</si>
  <si>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</si>
  <si>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</si>
  <si>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</si>
  <si>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</si>
  <si>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</si>
  <si>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</si>
  <si>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</si>
  <si>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</si>
  <si>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</si>
  <si>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</si>
  <si>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</si>
  <si>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</si>
  <si>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</si>
  <si>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</si>
  <si>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</si>
  <si>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</si>
  <si>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</si>
  <si>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</si>
  <si>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</si>
  <si>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</si>
  <si>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</si>
  <si>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</si>
  <si>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</si>
  <si>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</si>
  <si>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</si>
  <si>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</si>
  <si>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</si>
  <si>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</si>
  <si>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</si>
  <si>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</si>
  <si>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</si>
  <si>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</si>
  <si>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</si>
  <si>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</si>
  <si>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</si>
  <si>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</si>
  <si>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</si>
  <si>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</si>
  <si>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r>
      <t>Інформація щодо діяльності підприємства упродовж 2019 -  2023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                           КП "Аптека №181"</t>
    </r>
  </si>
  <si>
    <t>4 кв. 2022</t>
  </si>
  <si>
    <t>4 кв. 2023</t>
  </si>
  <si>
    <t>Плановий 4 кв. 2022р.</t>
  </si>
  <si>
    <t>Факт минулого  4 кв. 2022р.</t>
  </si>
  <si>
    <t xml:space="preserve"> 2023 рік</t>
  </si>
  <si>
    <t xml:space="preserve">Сума кредиторської заборгованості  67,5 тис. грн </t>
  </si>
  <si>
    <t xml:space="preserve">Сума дебіторської заборгованості 40,8  тис. грн </t>
  </si>
  <si>
    <t>Балансова вартість
(тис.грн.) 
на 01.01.2024 р.</t>
  </si>
  <si>
    <t>рік 2022</t>
  </si>
  <si>
    <t>рік 2023</t>
  </si>
  <si>
    <r>
      <t xml:space="preserve">станом на 01 січня  2024 р.     </t>
    </r>
    <r>
      <rPr>
        <sz val="8"/>
        <rFont val="Arial"/>
        <family val="2"/>
        <charset val="204"/>
      </rPr>
      <t>(складається на останню звітну дату)</t>
    </r>
  </si>
  <si>
    <t>Звітний період  рік 2023</t>
  </si>
  <si>
    <t xml:space="preserve">план  </t>
  </si>
  <si>
    <t>План на 2023рік</t>
  </si>
  <si>
    <t>Факт 2023  року</t>
  </si>
  <si>
    <t>Факт звітного 2023року</t>
  </si>
  <si>
    <t>за  2023 рік</t>
  </si>
  <si>
    <t xml:space="preserve">до фінансового звіту за 2023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</si>
</sst>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</numFmts>
  <fonts count="10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167" fontId="11" fillId="0" borderId="0" applyFont="0" applyFill="0" applyBorder="0" applyAlignment="0" applyProtection="0"/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1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72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87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3" fontId="64" fillId="0" borderId="0" applyFont="0" applyFill="0" applyBorder="0" applyAlignment="0" applyProtection="0"/>
    <xf numFmtId="174" fontId="6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1" fontId="67" fillId="0" borderId="0">
      <alignment wrapText="1"/>
    </xf>
    <xf numFmtId="171" fontId="34" fillId="0" borderId="0">
      <alignment wrapText="1"/>
    </xf>
  </cellStyleXfs>
  <cellXfs count="69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0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 wrapText="1" shrinkToFi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69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vertical="justify"/>
    </xf>
    <xf numFmtId="0" fontId="69" fillId="0" borderId="3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69" fillId="0" borderId="3" xfId="245" applyFont="1" applyFill="1" applyBorder="1" applyAlignment="1">
      <alignment horizontal="center" vertical="center" wrapText="1"/>
    </xf>
    <xf numFmtId="0" fontId="69" fillId="0" borderId="3" xfId="245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justify"/>
    </xf>
    <xf numFmtId="0" fontId="10" fillId="0" borderId="0" xfId="0" applyFont="1" applyFill="1" applyBorder="1" applyAlignment="1">
      <alignment vertical="justify"/>
    </xf>
    <xf numFmtId="0" fontId="69" fillId="0" borderId="3" xfId="0" quotePrefix="1" applyNumberFormat="1" applyFont="1" applyFill="1" applyBorder="1" applyAlignment="1">
      <alignment horizontal="center" vertical="center"/>
    </xf>
    <xf numFmtId="0" fontId="69" fillId="0" borderId="3" xfId="0" applyNumberFormat="1" applyFont="1" applyFill="1" applyBorder="1" applyAlignment="1">
      <alignment horizontal="center" vertical="center"/>
    </xf>
    <xf numFmtId="0" fontId="69" fillId="0" borderId="3" xfId="237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vertical="justify" wrapText="1"/>
    </xf>
    <xf numFmtId="0" fontId="68" fillId="0" borderId="0" xfId="0" applyFont="1" applyFill="1" applyBorder="1" applyAlignment="1">
      <alignment horizontal="left" vertical="center"/>
    </xf>
    <xf numFmtId="0" fontId="68" fillId="0" borderId="0" xfId="0" applyFont="1" applyFill="1" applyBorder="1" applyAlignment="1">
      <alignment horizontal="left" vertical="center" wrapText="1"/>
    </xf>
    <xf numFmtId="0" fontId="68" fillId="0" borderId="1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 shrinkToFit="1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8" xfId="0" applyNumberFormat="1" applyFont="1" applyFill="1" applyBorder="1" applyAlignment="1">
      <alignment vertical="center" wrapText="1"/>
    </xf>
    <xf numFmtId="178" fontId="8" fillId="0" borderId="3" xfId="0" applyNumberFormat="1" applyFont="1" applyFill="1" applyBorder="1" applyAlignment="1">
      <alignment horizontal="center" vertical="center" wrapText="1"/>
    </xf>
    <xf numFmtId="178" fontId="8" fillId="29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8" fillId="0" borderId="17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 wrapText="1"/>
    </xf>
    <xf numFmtId="170" fontId="8" fillId="29" borderId="3" xfId="0" applyNumberFormat="1" applyFont="1" applyFill="1" applyBorder="1" applyAlignment="1">
      <alignment horizontal="center" vertical="center" wrapText="1"/>
    </xf>
    <xf numFmtId="170" fontId="8" fillId="0" borderId="3" xfId="0" applyNumberFormat="1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right" vertical="center"/>
    </xf>
    <xf numFmtId="169" fontId="68" fillId="0" borderId="0" xfId="0" applyNumberFormat="1" applyFont="1" applyFill="1" applyBorder="1" applyAlignment="1">
      <alignment horizontal="right" vertical="center"/>
    </xf>
    <xf numFmtId="0" fontId="70" fillId="0" borderId="0" xfId="0" applyFont="1" applyFill="1" applyAlignment="1">
      <alignment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/>
    <xf numFmtId="0" fontId="8" fillId="0" borderId="0" xfId="0" applyFont="1" applyFill="1" applyAlignment="1">
      <alignment vertical="center" wrapText="1" shrinkToFit="1"/>
    </xf>
    <xf numFmtId="0" fontId="8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left" vertical="center" wrapText="1"/>
    </xf>
    <xf numFmtId="178" fontId="8" fillId="0" borderId="0" xfId="0" applyNumberFormat="1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center" vertical="center"/>
    </xf>
    <xf numFmtId="0" fontId="72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/>
    </xf>
    <xf numFmtId="49" fontId="8" fillId="0" borderId="3" xfId="237" applyNumberFormat="1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69" fillId="0" borderId="0" xfId="0" applyFont="1" applyFill="1" applyBorder="1" applyAlignment="1">
      <alignment vertical="center"/>
    </xf>
    <xf numFmtId="0" fontId="69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11" fillId="0" borderId="0" xfId="285"/>
    <xf numFmtId="0" fontId="11" fillId="0" borderId="0" xfId="285" applyBorder="1" applyAlignment="1">
      <alignment vertical="center" wrapText="1"/>
    </xf>
    <xf numFmtId="0" fontId="11" fillId="0" borderId="0" xfId="285" applyFont="1" applyAlignment="1" applyProtection="1">
      <protection locked="0"/>
    </xf>
    <xf numFmtId="0" fontId="11" fillId="0" borderId="0" xfId="285" applyFont="1" applyProtection="1">
      <protection locked="0"/>
    </xf>
    <xf numFmtId="0" fontId="11" fillId="0" borderId="0" xfId="285" applyFill="1"/>
    <xf numFmtId="0" fontId="11" fillId="0" borderId="0" xfId="285" applyFont="1" applyFill="1" applyBorder="1" applyAlignment="1">
      <alignment vertical="center" wrapText="1"/>
    </xf>
    <xf numFmtId="0" fontId="80" fillId="0" borderId="0" xfId="285" applyFont="1" applyFill="1" applyBorder="1" applyAlignment="1">
      <alignment horizontal="center" vertical="center" wrapText="1"/>
    </xf>
    <xf numFmtId="0" fontId="11" fillId="0" borderId="0" xfId="285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3" xfId="285" applyBorder="1" applyAlignment="1">
      <alignment horizontal="center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0" fontId="11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1" fillId="0" borderId="0" xfId="285" applyBorder="1"/>
    <xf numFmtId="0" fontId="11" fillId="0" borderId="0" xfId="285" applyFont="1" applyFill="1" applyBorder="1" applyAlignment="1" applyProtection="1">
      <alignment horizontal="center" vertical="center" wrapText="1"/>
      <protection locked="0"/>
    </xf>
    <xf numFmtId="0" fontId="11" fillId="0" borderId="0" xfId="285" applyFont="1" applyBorder="1" applyAlignment="1"/>
    <xf numFmtId="0" fontId="11" fillId="0" borderId="0" xfId="285" applyFont="1" applyBorder="1" applyAlignment="1" applyProtection="1">
      <alignment horizontal="center" vertical="center" wrapText="1"/>
      <protection locked="0"/>
    </xf>
    <xf numFmtId="0" fontId="11" fillId="0" borderId="3" xfId="285" applyFont="1" applyBorder="1" applyAlignment="1">
      <alignment vertical="center" wrapText="1"/>
    </xf>
    <xf numFmtId="0" fontId="11" fillId="0" borderId="0" xfId="285" applyFont="1" applyBorder="1" applyProtection="1">
      <protection locked="0"/>
    </xf>
    <xf numFmtId="0" fontId="11" fillId="0" borderId="0" xfId="285" applyBorder="1" applyProtection="1">
      <protection locked="0"/>
    </xf>
    <xf numFmtId="0" fontId="11" fillId="0" borderId="0" xfId="285" applyBorder="1" applyAlignment="1" applyProtection="1">
      <alignment horizontal="center" vertical="center"/>
      <protection locked="0"/>
    </xf>
    <xf numFmtId="0" fontId="74" fillId="0" borderId="0" xfId="285" applyFont="1" applyFill="1" applyBorder="1" applyAlignment="1">
      <alignment vertical="center" wrapText="1"/>
    </xf>
    <xf numFmtId="0" fontId="71" fillId="0" borderId="0" xfId="0" applyFont="1" applyFill="1" applyBorder="1" applyAlignment="1">
      <alignment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29" borderId="3" xfId="0" applyFont="1" applyFill="1" applyBorder="1" applyAlignment="1">
      <alignment horizontal="left" vertical="center" wrapText="1"/>
    </xf>
    <xf numFmtId="0" fontId="69" fillId="29" borderId="3" xfId="0" quotePrefix="1" applyNumberFormat="1" applyFont="1" applyFill="1" applyBorder="1" applyAlignment="1">
      <alignment horizontal="center" vertical="center"/>
    </xf>
    <xf numFmtId="0" fontId="85" fillId="0" borderId="15" xfId="0" applyFont="1" applyFill="1" applyBorder="1" applyAlignment="1">
      <alignment vertical="center"/>
    </xf>
    <xf numFmtId="0" fontId="85" fillId="0" borderId="3" xfId="0" applyFont="1" applyFill="1" applyBorder="1" applyAlignment="1">
      <alignment horizontal="left" vertical="center"/>
    </xf>
    <xf numFmtId="0" fontId="69" fillId="0" borderId="3" xfId="0" applyFont="1" applyFill="1" applyBorder="1" applyAlignment="1">
      <alignment vertical="center"/>
    </xf>
    <xf numFmtId="0" fontId="10" fillId="0" borderId="3" xfId="0" applyFont="1" applyFill="1" applyBorder="1"/>
    <xf numFmtId="0" fontId="84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6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77" fillId="0" borderId="3" xfId="0" applyFont="1" applyFill="1" applyBorder="1" applyAlignment="1">
      <alignment wrapText="1"/>
    </xf>
    <xf numFmtId="0" fontId="78" fillId="0" borderId="3" xfId="0" applyFont="1" applyFill="1" applyBorder="1" applyAlignment="1">
      <alignment wrapText="1"/>
    </xf>
    <xf numFmtId="0" fontId="71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8" fillId="0" borderId="3" xfId="285" applyFont="1" applyFill="1" applyBorder="1" applyAlignment="1">
      <alignment horizontal="center" vertical="center" wrapText="1"/>
    </xf>
    <xf numFmtId="0" fontId="48" fillId="0" borderId="0" xfId="285" applyFont="1" applyFill="1" applyBorder="1" applyAlignment="1">
      <alignment horizontal="left"/>
    </xf>
    <xf numFmtId="0" fontId="48" fillId="0" borderId="0" xfId="285" applyFont="1" applyFill="1" applyBorder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82" fillId="0" borderId="0" xfId="0" applyFont="1" applyFill="1" applyAlignment="1">
      <alignment horizontal="justify"/>
    </xf>
    <xf numFmtId="0" fontId="83" fillId="0" borderId="3" xfId="0" applyFont="1" applyFill="1" applyBorder="1" applyAlignment="1">
      <alignment horizontal="center" vertical="center" wrapText="1"/>
    </xf>
    <xf numFmtId="0" fontId="83" fillId="0" borderId="3" xfId="0" applyFont="1" applyFill="1" applyBorder="1" applyAlignment="1">
      <alignment horizontal="justify" vertical="top" wrapText="1"/>
    </xf>
    <xf numFmtId="0" fontId="10" fillId="0" borderId="0" xfId="0" applyFont="1" applyFill="1" applyBorder="1" applyAlignment="1">
      <alignment horizontal="center" vertical="justify"/>
    </xf>
    <xf numFmtId="0" fontId="10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69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Alignment="1">
      <alignment vertical="center"/>
    </xf>
    <xf numFmtId="1" fontId="69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4" fillId="0" borderId="0" xfId="285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8" fillId="0" borderId="0" xfId="0" applyFont="1" applyFill="1" applyBorder="1" applyAlignment="1">
      <alignment vertical="center"/>
    </xf>
    <xf numFmtId="173" fontId="91" fillId="29" borderId="3" xfId="0" applyNumberFormat="1" applyFont="1" applyFill="1" applyBorder="1" applyAlignment="1">
      <alignment horizontal="center" vertical="center" wrapText="1"/>
    </xf>
    <xf numFmtId="0" fontId="89" fillId="0" borderId="3" xfId="182" applyFont="1" applyFill="1" applyBorder="1" applyAlignment="1">
      <alignment horizontal="left" vertical="center" wrapText="1"/>
      <protection locked="0"/>
    </xf>
    <xf numFmtId="0" fontId="92" fillId="0" borderId="3" xfId="0" applyFont="1" applyFill="1" applyBorder="1" applyAlignment="1">
      <alignment horizontal="center" vertical="center" wrapText="1"/>
    </xf>
    <xf numFmtId="173" fontId="89" fillId="29" borderId="3" xfId="0" applyNumberFormat="1" applyFont="1" applyFill="1" applyBorder="1" applyAlignment="1">
      <alignment horizontal="center" vertical="center" wrapText="1"/>
    </xf>
    <xf numFmtId="170" fontId="89" fillId="29" borderId="3" xfId="0" applyNumberFormat="1" applyFont="1" applyFill="1" applyBorder="1" applyAlignment="1">
      <alignment horizontal="center" vertical="center" wrapText="1"/>
    </xf>
    <xf numFmtId="0" fontId="91" fillId="0" borderId="3" xfId="182" applyFont="1" applyFill="1" applyBorder="1" applyAlignment="1">
      <alignment horizontal="left" vertical="center" wrapText="1"/>
      <protection locked="0"/>
    </xf>
    <xf numFmtId="0" fontId="91" fillId="0" borderId="3" xfId="0" applyFont="1" applyFill="1" applyBorder="1" applyAlignment="1">
      <alignment horizontal="left" vertical="center" wrapText="1"/>
    </xf>
    <xf numFmtId="0" fontId="89" fillId="0" borderId="3" xfId="0" applyFont="1" applyFill="1" applyBorder="1" applyAlignment="1" applyProtection="1">
      <alignment horizontal="left" vertical="center" wrapText="1"/>
      <protection locked="0"/>
    </xf>
    <xf numFmtId="0" fontId="91" fillId="0" borderId="3" xfId="0" applyFont="1" applyFill="1" applyBorder="1" applyAlignment="1" applyProtection="1">
      <alignment horizontal="left" vertical="center" wrapText="1"/>
      <protection locked="0"/>
    </xf>
    <xf numFmtId="0" fontId="89" fillId="0" borderId="3" xfId="0" applyFont="1" applyFill="1" applyBorder="1" applyAlignment="1">
      <alignment horizontal="left" vertical="center" wrapText="1"/>
    </xf>
    <xf numFmtId="181" fontId="89" fillId="29" borderId="3" xfId="0" applyNumberFormat="1" applyFont="1" applyFill="1" applyBorder="1" applyAlignment="1">
      <alignment horizontal="center" vertical="center" wrapText="1"/>
    </xf>
    <xf numFmtId="0" fontId="89" fillId="0" borderId="14" xfId="0" applyFont="1" applyFill="1" applyBorder="1" applyAlignment="1" applyProtection="1">
      <alignment horizontal="left" vertical="center" wrapText="1"/>
      <protection locked="0"/>
    </xf>
    <xf numFmtId="0" fontId="89" fillId="0" borderId="16" xfId="0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center" vertical="center" wrapText="1"/>
    </xf>
    <xf numFmtId="0" fontId="89" fillId="0" borderId="3" xfId="245" applyFont="1" applyFill="1" applyBorder="1" applyAlignment="1">
      <alignment horizontal="left" vertical="center" wrapText="1"/>
    </xf>
    <xf numFmtId="0" fontId="92" fillId="0" borderId="3" xfId="0" applyFont="1" applyFill="1" applyBorder="1" applyAlignment="1">
      <alignment horizontal="center" vertical="center"/>
    </xf>
    <xf numFmtId="49" fontId="89" fillId="0" borderId="3" xfId="0" applyNumberFormat="1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center" vertical="center"/>
    </xf>
    <xf numFmtId="0" fontId="89" fillId="0" borderId="0" xfId="0" applyFont="1" applyFill="1" applyBorder="1" applyAlignment="1">
      <alignment vertical="center"/>
    </xf>
    <xf numFmtId="0" fontId="89" fillId="0" borderId="0" xfId="0" applyFont="1" applyFill="1" applyAlignment="1">
      <alignment vertical="center"/>
    </xf>
    <xf numFmtId="0" fontId="89" fillId="0" borderId="0" xfId="0" applyFont="1" applyFill="1" applyBorder="1" applyAlignment="1">
      <alignment horizontal="left" vertical="center" wrapText="1" shrinkToFit="1"/>
    </xf>
    <xf numFmtId="0" fontId="90" fillId="0" borderId="0" xfId="0" applyNumberFormat="1" applyFont="1" applyFill="1" applyBorder="1" applyAlignment="1">
      <alignment horizontal="center" vertical="center"/>
    </xf>
    <xf numFmtId="49" fontId="89" fillId="0" borderId="0" xfId="0" applyNumberFormat="1" applyFont="1" applyFill="1" applyBorder="1" applyAlignment="1">
      <alignment horizontal="center" vertical="center" wrapText="1"/>
    </xf>
    <xf numFmtId="49" fontId="89" fillId="0" borderId="0" xfId="0" applyNumberFormat="1" applyFont="1" applyFill="1" applyBorder="1" applyAlignment="1">
      <alignment horizontal="left" vertical="center" wrapText="1"/>
    </xf>
    <xf numFmtId="0" fontId="90" fillId="0" borderId="0" xfId="0" applyFont="1" applyFill="1" applyAlignment="1">
      <alignment vertical="center"/>
    </xf>
    <xf numFmtId="0" fontId="94" fillId="0" borderId="0" xfId="0" applyFont="1" applyFill="1" applyAlignment="1">
      <alignment horizontal="center" vertical="center"/>
    </xf>
    <xf numFmtId="0" fontId="90" fillId="0" borderId="3" xfId="0" applyFont="1" applyFill="1" applyBorder="1" applyAlignment="1">
      <alignment horizontal="center" vertical="center" wrapText="1"/>
    </xf>
    <xf numFmtId="0" fontId="90" fillId="0" borderId="20" xfId="0" applyFont="1" applyFill="1" applyBorder="1" applyAlignment="1">
      <alignment horizontal="center" vertical="center" wrapText="1"/>
    </xf>
    <xf numFmtId="178" fontId="89" fillId="0" borderId="3" xfId="0" applyNumberFormat="1" applyFont="1" applyFill="1" applyBorder="1" applyAlignment="1">
      <alignment horizontal="center" vertical="center" wrapText="1"/>
    </xf>
    <xf numFmtId="179" fontId="89" fillId="0" borderId="3" xfId="0" applyNumberFormat="1" applyFont="1" applyFill="1" applyBorder="1" applyAlignment="1">
      <alignment horizontal="center" vertical="center" wrapText="1"/>
    </xf>
    <xf numFmtId="178" fontId="89" fillId="29" borderId="3" xfId="0" applyNumberFormat="1" applyFont="1" applyFill="1" applyBorder="1" applyAlignment="1">
      <alignment horizontal="center" vertical="center" wrapText="1"/>
    </xf>
    <xf numFmtId="169" fontId="89" fillId="0" borderId="3" xfId="0" applyNumberFormat="1" applyFont="1" applyFill="1" applyBorder="1" applyAlignment="1">
      <alignment horizontal="center" vertical="center"/>
    </xf>
    <xf numFmtId="169" fontId="89" fillId="29" borderId="3" xfId="0" applyNumberFormat="1" applyFont="1" applyFill="1" applyBorder="1" applyAlignment="1">
      <alignment horizontal="center" vertical="center"/>
    </xf>
    <xf numFmtId="0" fontId="89" fillId="0" borderId="0" xfId="0" applyFont="1" applyFill="1" applyBorder="1" applyAlignment="1">
      <alignment horizontal="right" vertical="center"/>
    </xf>
    <xf numFmtId="1" fontId="89" fillId="0" borderId="0" xfId="0" applyNumberFormat="1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left" vertical="center"/>
    </xf>
    <xf numFmtId="0" fontId="95" fillId="0" borderId="0" xfId="0" applyFont="1" applyFill="1" applyBorder="1" applyAlignment="1">
      <alignment vertical="center"/>
    </xf>
    <xf numFmtId="0" fontId="91" fillId="0" borderId="0" xfId="0" applyFont="1" applyFill="1" applyBorder="1" applyAlignment="1">
      <alignment horizontal="right" vertical="center"/>
    </xf>
    <xf numFmtId="170" fontId="89" fillId="0" borderId="0" xfId="0" applyNumberFormat="1" applyFont="1" applyFill="1" applyAlignment="1">
      <alignment vertical="center"/>
    </xf>
    <xf numFmtId="170" fontId="5" fillId="0" borderId="0" xfId="0" applyNumberFormat="1" applyFont="1" applyFill="1" applyBorder="1" applyAlignment="1">
      <alignment horizontal="center" wrapText="1"/>
    </xf>
    <xf numFmtId="0" fontId="69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justify"/>
    </xf>
    <xf numFmtId="178" fontId="5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173" fontId="8" fillId="0" borderId="3" xfId="0" applyNumberFormat="1" applyFont="1" applyFill="1" applyBorder="1" applyAlignment="1">
      <alignment horizontal="center" vertical="center" wrapText="1"/>
    </xf>
    <xf numFmtId="173" fontId="8" fillId="29" borderId="3" xfId="0" applyNumberFormat="1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29" borderId="3" xfId="0" applyFont="1" applyFill="1" applyBorder="1" applyAlignment="1">
      <alignment horizontal="left" vertical="center" wrapText="1"/>
    </xf>
    <xf numFmtId="0" fontId="69" fillId="0" borderId="3" xfId="0" quotePrefix="1" applyFont="1" applyFill="1" applyBorder="1" applyAlignment="1">
      <alignment horizontal="center" vertical="center"/>
    </xf>
    <xf numFmtId="2" fontId="4" fillId="29" borderId="3" xfId="292" applyNumberFormat="1" applyFont="1" applyFill="1" applyBorder="1" applyAlignment="1">
      <alignment horizontal="center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0" fontId="69" fillId="29" borderId="3" xfId="0" quotePrefix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0" fontId="6" fillId="29" borderId="3" xfId="0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2" fontId="8" fillId="29" borderId="3" xfId="292" applyNumberFormat="1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left" vertical="center" wrapText="1"/>
    </xf>
    <xf numFmtId="0" fontId="97" fillId="0" borderId="3" xfId="0" quotePrefix="1" applyFont="1" applyFill="1" applyBorder="1" applyAlignment="1">
      <alignment horizontal="center" vertical="center"/>
    </xf>
    <xf numFmtId="173" fontId="73" fillId="0" borderId="3" xfId="0" applyNumberFormat="1" applyFont="1" applyFill="1" applyBorder="1" applyAlignment="1">
      <alignment horizontal="center" vertical="center" wrapText="1"/>
    </xf>
    <xf numFmtId="2" fontId="73" fillId="29" borderId="3" xfId="292" applyNumberFormat="1" applyFont="1" applyFill="1" applyBorder="1" applyAlignment="1">
      <alignment horizontal="center" vertical="center" wrapText="1"/>
    </xf>
    <xf numFmtId="0" fontId="4" fillId="31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99" fillId="29" borderId="3" xfId="0" quotePrefix="1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/>
    </xf>
    <xf numFmtId="0" fontId="69" fillId="0" borderId="3" xfId="0" quotePrefix="1" applyFont="1" applyFill="1" applyBorder="1" applyAlignment="1">
      <alignment horizontal="center"/>
    </xf>
    <xf numFmtId="0" fontId="99" fillId="0" borderId="3" xfId="0" quotePrefix="1" applyFont="1" applyFill="1" applyBorder="1" applyAlignment="1">
      <alignment horizontal="center"/>
    </xf>
    <xf numFmtId="0" fontId="69" fillId="0" borderId="0" xfId="0" applyFont="1" applyFill="1" applyBorder="1" applyAlignment="1">
      <alignment horizontal="left" vertical="justify" wrapText="1"/>
    </xf>
    <xf numFmtId="2" fontId="69" fillId="0" borderId="0" xfId="0" applyNumberFormat="1" applyFont="1" applyFill="1" applyBorder="1" applyAlignment="1">
      <alignment horizontal="center" vertical="justify"/>
    </xf>
    <xf numFmtId="0" fontId="5" fillId="0" borderId="3" xfId="245" applyFont="1" applyFill="1" applyBorder="1" applyAlignment="1">
      <alignment horizontal="left" vertical="center" wrapText="1"/>
    </xf>
    <xf numFmtId="0" fontId="73" fillId="0" borderId="3" xfId="245" applyFont="1" applyFill="1" applyBorder="1" applyAlignment="1">
      <alignment horizontal="left" vertical="center" wrapText="1"/>
    </xf>
    <xf numFmtId="0" fontId="96" fillId="0" borderId="3" xfId="0" applyFont="1" applyFill="1" applyBorder="1" applyAlignment="1">
      <alignment horizontal="center" vertical="center"/>
    </xf>
    <xf numFmtId="0" fontId="5" fillId="29" borderId="3" xfId="245" applyFont="1" applyFill="1" applyBorder="1" applyAlignment="1">
      <alignment horizontal="left" vertical="center" wrapText="1"/>
    </xf>
    <xf numFmtId="0" fontId="69" fillId="29" borderId="3" xfId="0" applyFont="1" applyFill="1" applyBorder="1" applyAlignment="1">
      <alignment horizontal="center" vertical="center"/>
    </xf>
    <xf numFmtId="0" fontId="99" fillId="0" borderId="3" xfId="245" applyFont="1" applyFill="1" applyBorder="1" applyAlignment="1">
      <alignment horizontal="center" vertical="center"/>
    </xf>
    <xf numFmtId="0" fontId="72" fillId="0" borderId="3" xfId="245" applyFont="1" applyFill="1" applyBorder="1" applyAlignment="1">
      <alignment horizontal="center" vertical="center"/>
    </xf>
    <xf numFmtId="173" fontId="73" fillId="29" borderId="3" xfId="0" applyNumberFormat="1" applyFont="1" applyFill="1" applyBorder="1" applyAlignment="1">
      <alignment horizontal="center" vertical="center" wrapText="1"/>
    </xf>
    <xf numFmtId="0" fontId="4" fillId="29" borderId="3" xfId="245" applyFont="1" applyFill="1" applyBorder="1" applyAlignment="1">
      <alignment horizontal="left" vertical="center" wrapText="1"/>
    </xf>
    <xf numFmtId="0" fontId="99" fillId="29" borderId="3" xfId="245" applyFont="1" applyFill="1" applyBorder="1" applyAlignment="1">
      <alignment horizontal="center" vertical="center"/>
    </xf>
    <xf numFmtId="0" fontId="4" fillId="30" borderId="19" xfId="0" applyFont="1" applyFill="1" applyBorder="1" applyAlignment="1">
      <alignment horizontal="left" vertical="center" wrapText="1"/>
    </xf>
    <xf numFmtId="49" fontId="99" fillId="3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49" fontId="69" fillId="0" borderId="19" xfId="0" applyNumberFormat="1" applyFont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/>
    </xf>
    <xf numFmtId="2" fontId="5" fillId="0" borderId="19" xfId="0" applyNumberFormat="1" applyFont="1" applyFill="1" applyBorder="1" applyAlignment="1">
      <alignment horizontal="left" vertical="center" wrapText="1"/>
    </xf>
    <xf numFmtId="49" fontId="69" fillId="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99" fillId="29" borderId="19" xfId="0" applyNumberFormat="1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49" fontId="69" fillId="0" borderId="21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69" fillId="0" borderId="21" xfId="0" applyNumberFormat="1" applyFont="1" applyFill="1" applyBorder="1" applyAlignment="1">
      <alignment horizontal="center" vertical="center"/>
    </xf>
    <xf numFmtId="49" fontId="69" fillId="0" borderId="3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left" vertical="center" wrapText="1"/>
    </xf>
    <xf numFmtId="49" fontId="69" fillId="0" borderId="0" xfId="0" applyNumberFormat="1" applyFont="1" applyFill="1" applyBorder="1" applyAlignment="1">
      <alignment horizontal="center" vertical="center"/>
    </xf>
    <xf numFmtId="49" fontId="84" fillId="0" borderId="3" xfId="0" applyNumberFormat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/>
    </xf>
    <xf numFmtId="3" fontId="5" fillId="0" borderId="3" xfId="0" quotePrefix="1" applyNumberFormat="1" applyFont="1" applyFill="1" applyBorder="1" applyAlignment="1">
      <alignment horizontal="center" vertical="center" wrapText="1"/>
    </xf>
    <xf numFmtId="0" fontId="4" fillId="30" borderId="22" xfId="0" applyFont="1" applyFill="1" applyBorder="1" applyAlignment="1">
      <alignment horizontal="left" vertical="center" wrapText="1"/>
    </xf>
    <xf numFmtId="49" fontId="99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69" fillId="0" borderId="22" xfId="0" applyNumberFormat="1" applyFont="1" applyFill="1" applyBorder="1" applyAlignment="1">
      <alignment horizontal="center" vertical="center"/>
    </xf>
    <xf numFmtId="49" fontId="97" fillId="0" borderId="22" xfId="0" applyNumberFormat="1" applyFont="1" applyFill="1" applyBorder="1" applyAlignment="1">
      <alignment horizontal="center" vertical="center"/>
    </xf>
    <xf numFmtId="49" fontId="97" fillId="0" borderId="19" xfId="0" applyNumberFormat="1" applyFont="1" applyFill="1" applyBorder="1" applyAlignment="1">
      <alignment horizontal="center" vertical="center"/>
    </xf>
    <xf numFmtId="0" fontId="99" fillId="29" borderId="3" xfId="0" applyFont="1" applyFill="1" applyBorder="1" applyAlignment="1">
      <alignment horizontal="center" vertical="center"/>
    </xf>
    <xf numFmtId="169" fontId="4" fillId="29" borderId="3" xfId="0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173" fontId="100" fillId="0" borderId="3" xfId="0" applyNumberFormat="1" applyFont="1" applyFill="1" applyBorder="1" applyAlignment="1">
      <alignment horizontal="center" vertical="center" wrapText="1"/>
    </xf>
    <xf numFmtId="173" fontId="88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justify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69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wrapText="1"/>
    </xf>
    <xf numFmtId="0" fontId="71" fillId="0" borderId="28" xfId="0" applyFont="1" applyFill="1" applyBorder="1" applyAlignment="1">
      <alignment horizontal="center" wrapText="1"/>
    </xf>
    <xf numFmtId="0" fontId="48" fillId="0" borderId="3" xfId="285" applyFont="1" applyFill="1" applyBorder="1" applyAlignment="1">
      <alignment vertical="center" wrapText="1"/>
    </xf>
    <xf numFmtId="0" fontId="79" fillId="0" borderId="3" xfId="285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48" fillId="0" borderId="3" xfId="285" applyFont="1" applyFill="1" applyBorder="1" applyAlignment="1" applyProtection="1">
      <alignment horizontal="center" vertical="center" wrapText="1"/>
      <protection locked="0"/>
    </xf>
    <xf numFmtId="2" fontId="48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8" fillId="0" borderId="3" xfId="285" applyFont="1" applyFill="1" applyBorder="1" applyAlignment="1" applyProtection="1">
      <alignment horizontal="right" vertical="center" wrapText="1"/>
      <protection locked="0"/>
    </xf>
    <xf numFmtId="0" fontId="11" fillId="0" borderId="0" xfId="285" applyFont="1" applyFill="1" applyAlignment="1">
      <alignment horizontal="center"/>
    </xf>
    <xf numFmtId="173" fontId="71" fillId="29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0" fontId="11" fillId="0" borderId="0" xfId="285" applyFont="1"/>
    <xf numFmtId="0" fontId="11" fillId="0" borderId="0" xfId="285" applyFont="1" applyFill="1" applyBorder="1" applyAlignment="1">
      <alignment vertical="top" wrapText="1"/>
    </xf>
    <xf numFmtId="0" fontId="80" fillId="0" borderId="0" xfId="285" applyFont="1" applyFill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3" xfId="285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3" fontId="68" fillId="29" borderId="3" xfId="0" applyNumberFormat="1" applyFont="1" applyFill="1" applyBorder="1" applyAlignment="1">
      <alignment horizontal="center" vertical="center" wrapText="1"/>
    </xf>
    <xf numFmtId="173" fontId="68" fillId="0" borderId="3" xfId="0" applyNumberFormat="1" applyFont="1" applyFill="1" applyBorder="1" applyAlignment="1">
      <alignment horizontal="center" vertical="center" wrapText="1"/>
    </xf>
    <xf numFmtId="173" fontId="88" fillId="29" borderId="3" xfId="0" applyNumberFormat="1" applyFont="1" applyFill="1" applyBorder="1" applyAlignment="1">
      <alignment horizontal="center" vertical="center" wrapText="1"/>
    </xf>
    <xf numFmtId="173" fontId="101" fillId="29" borderId="3" xfId="0" applyNumberFormat="1" applyFont="1" applyFill="1" applyBorder="1" applyAlignment="1">
      <alignment horizontal="center" vertical="center" wrapText="1"/>
    </xf>
    <xf numFmtId="173" fontId="100" fillId="29" borderId="3" xfId="0" applyNumberFormat="1" applyFont="1" applyFill="1" applyBorder="1" applyAlignment="1">
      <alignment horizontal="center" vertical="center" wrapText="1"/>
    </xf>
    <xf numFmtId="173" fontId="102" fillId="0" borderId="3" xfId="0" applyNumberFormat="1" applyFont="1" applyFill="1" applyBorder="1" applyAlignment="1">
      <alignment horizontal="center" vertical="center" wrapText="1"/>
    </xf>
    <xf numFmtId="0" fontId="88" fillId="0" borderId="0" xfId="0" applyFont="1" applyFill="1" applyBorder="1" applyAlignment="1">
      <alignment horizontal="center" vertical="center"/>
    </xf>
    <xf numFmtId="173" fontId="103" fillId="0" borderId="3" xfId="0" applyNumberFormat="1" applyFont="1" applyFill="1" applyBorder="1" applyAlignment="1">
      <alignment horizontal="center" vertical="center" wrapText="1"/>
    </xf>
    <xf numFmtId="0" fontId="88" fillId="0" borderId="0" xfId="245" applyFont="1" applyFill="1" applyBorder="1" applyAlignment="1">
      <alignment horizontal="center" vertical="center"/>
    </xf>
    <xf numFmtId="173" fontId="100" fillId="26" borderId="3" xfId="0" applyNumberFormat="1" applyFont="1" applyFill="1" applyBorder="1" applyAlignment="1">
      <alignment horizontal="center" vertical="center" wrapText="1"/>
    </xf>
    <xf numFmtId="179" fontId="100" fillId="29" borderId="3" xfId="0" applyNumberFormat="1" applyFont="1" applyFill="1" applyBorder="1" applyAlignment="1">
      <alignment horizontal="center" vertical="center" wrapText="1"/>
    </xf>
    <xf numFmtId="179" fontId="88" fillId="29" borderId="3" xfId="0" applyNumberFormat="1" applyFont="1" applyFill="1" applyBorder="1" applyAlignment="1">
      <alignment horizontal="center" vertical="center" wrapText="1"/>
    </xf>
    <xf numFmtId="0" fontId="7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91" fillId="0" borderId="14" xfId="0" applyFont="1" applyFill="1" applyBorder="1" applyAlignment="1">
      <alignment horizontal="center" vertical="center" wrapText="1"/>
    </xf>
    <xf numFmtId="0" fontId="91" fillId="0" borderId="16" xfId="0" applyFont="1" applyFill="1" applyBorder="1" applyAlignment="1">
      <alignment horizontal="center" vertical="center" wrapText="1"/>
    </xf>
    <xf numFmtId="0" fontId="91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right" vertical="center" wrapText="1"/>
    </xf>
    <xf numFmtId="3" fontId="89" fillId="0" borderId="15" xfId="0" applyNumberFormat="1" applyFont="1" applyFill="1" applyBorder="1" applyAlignment="1">
      <alignment horizontal="right" vertical="center" wrapText="1"/>
    </xf>
    <xf numFmtId="0" fontId="69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1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1" fillId="0" borderId="17" xfId="0" applyFont="1" applyFill="1" applyBorder="1" applyAlignment="1">
      <alignment horizontal="left" vertical="center" wrapText="1"/>
    </xf>
    <xf numFmtId="0" fontId="86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justify"/>
    </xf>
    <xf numFmtId="0" fontId="68" fillId="0" borderId="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69" fillId="0" borderId="3" xfId="245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center" vertical="center" wrapText="1" shrinkToFi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69" fillId="0" borderId="0" xfId="0" applyFont="1" applyFill="1" applyAlignment="1">
      <alignment horizontal="center" vertical="justify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1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69" fillId="0" borderId="13" xfId="237" applyNumberFormat="1" applyFont="1" applyFill="1" applyBorder="1" applyAlignment="1">
      <alignment horizontal="center" vertical="center" wrapText="1"/>
    </xf>
    <xf numFmtId="0" fontId="69" fillId="0" borderId="20" xfId="237" applyNumberFormat="1" applyFont="1" applyFill="1" applyBorder="1" applyAlignment="1">
      <alignment horizontal="center" vertical="center" wrapText="1"/>
    </xf>
    <xf numFmtId="0" fontId="69" fillId="0" borderId="14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69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2" fillId="0" borderId="3" xfId="0" applyFont="1" applyFill="1" applyBorder="1" applyAlignment="1">
      <alignment horizontal="left" vertical="center" wrapText="1"/>
    </xf>
    <xf numFmtId="178" fontId="89" fillId="0" borderId="14" xfId="0" applyNumberFormat="1" applyFont="1" applyFill="1" applyBorder="1" applyAlignment="1">
      <alignment horizontal="center" vertical="center" wrapText="1"/>
    </xf>
    <xf numFmtId="178" fontId="89" fillId="0" borderId="15" xfId="0" applyNumberFormat="1" applyFont="1" applyFill="1" applyBorder="1" applyAlignment="1">
      <alignment horizontal="center" vertical="center" wrapText="1"/>
    </xf>
    <xf numFmtId="178" fontId="89" fillId="29" borderId="14" xfId="0" applyNumberFormat="1" applyFont="1" applyFill="1" applyBorder="1" applyAlignment="1">
      <alignment horizontal="center" vertical="center" wrapText="1"/>
    </xf>
    <xf numFmtId="178" fontId="89" fillId="29" borderId="15" xfId="0" applyNumberFormat="1" applyFont="1" applyFill="1" applyBorder="1" applyAlignment="1">
      <alignment horizontal="center" vertical="center" wrapText="1"/>
    </xf>
    <xf numFmtId="0" fontId="92" fillId="0" borderId="14" xfId="0" applyFont="1" applyFill="1" applyBorder="1" applyAlignment="1">
      <alignment horizontal="center" vertical="center"/>
    </xf>
    <xf numFmtId="0" fontId="92" fillId="0" borderId="15" xfId="0" applyFont="1" applyFill="1" applyBorder="1" applyAlignment="1">
      <alignment horizontal="center" vertical="center"/>
    </xf>
    <xf numFmtId="0" fontId="89" fillId="0" borderId="3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left" vertical="center" wrapText="1"/>
    </xf>
    <xf numFmtId="0" fontId="92" fillId="0" borderId="3" xfId="0" applyFont="1" applyFill="1" applyBorder="1" applyAlignment="1">
      <alignment horizontal="center" vertical="center" wrapText="1"/>
    </xf>
    <xf numFmtId="0" fontId="92" fillId="0" borderId="14" xfId="0" applyFont="1" applyFill="1" applyBorder="1" applyAlignment="1">
      <alignment horizontal="center" vertical="center" wrapText="1"/>
    </xf>
    <xf numFmtId="0" fontId="92" fillId="0" borderId="15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center" vertical="center"/>
    </xf>
    <xf numFmtId="3" fontId="89" fillId="0" borderId="14" xfId="0" applyNumberFormat="1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center" vertical="center" wrapText="1"/>
    </xf>
    <xf numFmtId="3" fontId="89" fillId="0" borderId="15" xfId="0" applyNumberFormat="1" applyFont="1" applyFill="1" applyBorder="1" applyAlignment="1">
      <alignment horizontal="center" vertical="center" wrapText="1"/>
    </xf>
    <xf numFmtId="3" fontId="89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vertical="center" wrapText="1"/>
    </xf>
    <xf numFmtId="170" fontId="5" fillId="0" borderId="15" xfId="0" applyNumberFormat="1" applyFont="1" applyFill="1" applyBorder="1" applyAlignment="1">
      <alignment vertical="center" wrapText="1"/>
    </xf>
    <xf numFmtId="178" fontId="5" fillId="0" borderId="3" xfId="0" applyNumberFormat="1" applyFont="1" applyFill="1" applyBorder="1" applyAlignment="1">
      <alignment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justify" vertical="center" wrapText="1" shrinkToFit="1"/>
    </xf>
    <xf numFmtId="170" fontId="89" fillId="0" borderId="14" xfId="0" applyNumberFormat="1" applyFont="1" applyFill="1" applyBorder="1" applyAlignment="1">
      <alignment horizontal="center" vertical="center" wrapText="1"/>
    </xf>
    <xf numFmtId="170" fontId="89" fillId="0" borderId="15" xfId="0" applyNumberFormat="1" applyFont="1" applyFill="1" applyBorder="1" applyAlignment="1">
      <alignment horizontal="center" vertical="center" wrapText="1"/>
    </xf>
    <xf numFmtId="0" fontId="92" fillId="0" borderId="3" xfId="0" applyFont="1" applyFill="1" applyBorder="1" applyAlignment="1">
      <alignment horizontal="center" vertical="center"/>
    </xf>
    <xf numFmtId="49" fontId="89" fillId="0" borderId="3" xfId="0" applyNumberFormat="1" applyFont="1" applyFill="1" applyBorder="1" applyAlignment="1">
      <alignment horizontal="left" vertical="center" wrapText="1"/>
    </xf>
    <xf numFmtId="170" fontId="89" fillId="0" borderId="3" xfId="0" applyNumberFormat="1" applyFont="1" applyFill="1" applyBorder="1" applyAlignment="1">
      <alignment horizontal="center" vertical="center" wrapText="1"/>
    </xf>
    <xf numFmtId="0" fontId="89" fillId="0" borderId="14" xfId="0" applyFont="1" applyFill="1" applyBorder="1" applyAlignment="1">
      <alignment horizontal="left" vertical="center"/>
    </xf>
    <xf numFmtId="0" fontId="89" fillId="0" borderId="16" xfId="0" applyFont="1" applyFill="1" applyBorder="1" applyAlignment="1">
      <alignment horizontal="left" vertical="center"/>
    </xf>
    <xf numFmtId="0" fontId="89" fillId="0" borderId="15" xfId="0" applyFont="1" applyFill="1" applyBorder="1" applyAlignment="1">
      <alignment horizontal="left" vertical="center"/>
    </xf>
    <xf numFmtId="0" fontId="92" fillId="0" borderId="16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vertical="center" wrapText="1"/>
    </xf>
    <xf numFmtId="0" fontId="89" fillId="0" borderId="14" xfId="0" applyFont="1" applyFill="1" applyBorder="1" applyAlignment="1">
      <alignment horizontal="left" vertical="center" wrapText="1"/>
    </xf>
    <xf numFmtId="0" fontId="89" fillId="0" borderId="16" xfId="0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horizontal="left" vertical="center" wrapText="1"/>
    </xf>
    <xf numFmtId="0" fontId="89" fillId="0" borderId="14" xfId="0" applyFont="1" applyFill="1" applyBorder="1" applyAlignment="1">
      <alignment horizontal="center" vertical="center" wrapText="1"/>
    </xf>
    <xf numFmtId="0" fontId="89" fillId="0" borderId="16" xfId="0" applyFont="1" applyFill="1" applyBorder="1" applyAlignment="1">
      <alignment horizontal="center" vertical="center" wrapText="1"/>
    </xf>
    <xf numFmtId="0" fontId="89" fillId="0" borderId="15" xfId="0" applyFont="1" applyFill="1" applyBorder="1" applyAlignment="1">
      <alignment horizontal="center" vertical="center" wrapText="1"/>
    </xf>
    <xf numFmtId="0" fontId="90" fillId="0" borderId="3" xfId="0" applyFont="1" applyFill="1" applyBorder="1" applyAlignment="1">
      <alignment horizontal="center" vertical="center" wrapText="1"/>
    </xf>
    <xf numFmtId="0" fontId="89" fillId="0" borderId="14" xfId="0" applyNumberFormat="1" applyFont="1" applyFill="1" applyBorder="1" applyAlignment="1">
      <alignment horizontal="center" vertical="center" wrapText="1"/>
    </xf>
    <xf numFmtId="0" fontId="89" fillId="0" borderId="16" xfId="0" applyNumberFormat="1" applyFont="1" applyFill="1" applyBorder="1" applyAlignment="1">
      <alignment horizontal="center" vertical="center" wrapText="1"/>
    </xf>
    <xf numFmtId="0" fontId="89" fillId="0" borderId="15" xfId="0" applyNumberFormat="1" applyFont="1" applyFill="1" applyBorder="1" applyAlignment="1">
      <alignment horizontal="center" vertical="center" wrapText="1"/>
    </xf>
    <xf numFmtId="49" fontId="89" fillId="0" borderId="14" xfId="0" applyNumberFormat="1" applyFont="1" applyFill="1" applyBorder="1" applyAlignment="1">
      <alignment horizontal="center" vertical="center" wrapText="1"/>
    </xf>
    <xf numFmtId="49" fontId="89" fillId="0" borderId="15" xfId="0" applyNumberFormat="1" applyFont="1" applyFill="1" applyBorder="1" applyAlignment="1">
      <alignment horizontal="center" vertical="center" wrapText="1"/>
    </xf>
    <xf numFmtId="49" fontId="89" fillId="0" borderId="14" xfId="0" applyNumberFormat="1" applyFont="1" applyFill="1" applyBorder="1" applyAlignment="1">
      <alignment horizontal="left" vertical="center" wrapText="1"/>
    </xf>
    <xf numFmtId="49" fontId="89" fillId="0" borderId="15" xfId="0" applyNumberFormat="1" applyFont="1" applyFill="1" applyBorder="1" applyAlignment="1">
      <alignment horizontal="left" vertical="center" wrapText="1"/>
    </xf>
    <xf numFmtId="169" fontId="5" fillId="0" borderId="3" xfId="0" applyNumberFormat="1" applyFont="1" applyFill="1" applyBorder="1" applyAlignment="1">
      <alignment vertical="center" wrapText="1"/>
    </xf>
    <xf numFmtId="0" fontId="91" fillId="0" borderId="0" xfId="0" applyFont="1" applyFill="1" applyBorder="1" applyAlignment="1">
      <alignment vertical="center"/>
    </xf>
    <xf numFmtId="0" fontId="89" fillId="0" borderId="3" xfId="0" applyNumberFormat="1" applyFont="1" applyFill="1" applyBorder="1" applyAlignment="1">
      <alignment horizontal="center" vertical="center" wrapText="1"/>
    </xf>
    <xf numFmtId="0" fontId="90" fillId="0" borderId="25" xfId="0" applyFont="1" applyFill="1" applyBorder="1" applyAlignment="1">
      <alignment horizontal="center" vertical="center" wrapText="1"/>
    </xf>
    <xf numFmtId="0" fontId="90" fillId="0" borderId="18" xfId="0" applyFont="1" applyFill="1" applyBorder="1" applyAlignment="1">
      <alignment horizontal="center" vertical="center" wrapText="1"/>
    </xf>
    <xf numFmtId="0" fontId="90" fillId="0" borderId="23" xfId="0" applyFont="1" applyFill="1" applyBorder="1" applyAlignment="1">
      <alignment horizontal="center" vertical="center" wrapText="1"/>
    </xf>
    <xf numFmtId="0" fontId="90" fillId="0" borderId="26" xfId="0" applyFont="1" applyFill="1" applyBorder="1" applyAlignment="1">
      <alignment horizontal="center" vertical="center" wrapText="1"/>
    </xf>
    <xf numFmtId="0" fontId="90" fillId="0" borderId="17" xfId="0" applyFont="1" applyFill="1" applyBorder="1" applyAlignment="1">
      <alignment horizontal="center" vertical="center" wrapText="1"/>
    </xf>
    <xf numFmtId="0" fontId="90" fillId="0" borderId="24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vertical="center" wrapText="1"/>
    </xf>
    <xf numFmtId="178" fontId="5" fillId="0" borderId="15" xfId="0" applyNumberFormat="1" applyFont="1" applyFill="1" applyBorder="1" applyAlignment="1">
      <alignment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0" fontId="88" fillId="0" borderId="14" xfId="0" applyNumberFormat="1" applyFont="1" applyFill="1" applyBorder="1" applyAlignment="1">
      <alignment vertical="center" wrapText="1"/>
    </xf>
    <xf numFmtId="170" fontId="88" fillId="0" borderId="15" xfId="0" applyNumberFormat="1" applyFont="1" applyFill="1" applyBorder="1" applyAlignment="1">
      <alignment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0" fontId="92" fillId="0" borderId="16" xfId="0" applyFont="1" applyFill="1" applyBorder="1" applyAlignment="1">
      <alignment horizontal="center" vertical="center"/>
    </xf>
    <xf numFmtId="49" fontId="89" fillId="0" borderId="18" xfId="0" applyNumberFormat="1" applyFont="1" applyFill="1" applyBorder="1" applyAlignment="1">
      <alignment horizontal="right" vertical="center" wrapText="1"/>
    </xf>
    <xf numFmtId="49" fontId="89" fillId="0" borderId="0" xfId="0" applyNumberFormat="1" applyFont="1" applyFill="1" applyBorder="1" applyAlignment="1">
      <alignment horizontal="right" vertical="center" wrapText="1"/>
    </xf>
    <xf numFmtId="0" fontId="90" fillId="0" borderId="14" xfId="0" applyFont="1" applyFill="1" applyBorder="1" applyAlignment="1">
      <alignment horizontal="center" vertical="center" wrapText="1"/>
    </xf>
    <xf numFmtId="0" fontId="90" fillId="0" borderId="16" xfId="0" applyFont="1" applyFill="1" applyBorder="1" applyAlignment="1">
      <alignment horizontal="center" vertical="center" wrapText="1"/>
    </xf>
    <xf numFmtId="0" fontId="90" fillId="0" borderId="15" xfId="0" applyFont="1" applyFill="1" applyBorder="1" applyAlignment="1">
      <alignment horizontal="center" vertical="center" wrapText="1"/>
    </xf>
    <xf numFmtId="178" fontId="8" fillId="29" borderId="3" xfId="0" applyNumberFormat="1" applyFont="1" applyFill="1" applyBorder="1" applyAlignment="1">
      <alignment horizontal="center" vertical="center" wrapText="1"/>
    </xf>
    <xf numFmtId="178" fontId="8" fillId="0" borderId="3" xfId="0" applyNumberFormat="1" applyFont="1" applyFill="1" applyBorder="1" applyAlignment="1">
      <alignment horizontal="center" vertical="center" wrapText="1"/>
    </xf>
    <xf numFmtId="178" fontId="8" fillId="29" borderId="14" xfId="0" applyNumberFormat="1" applyFont="1" applyFill="1" applyBorder="1" applyAlignment="1">
      <alignment horizontal="center" vertical="center" wrapText="1"/>
    </xf>
    <xf numFmtId="178" fontId="8" fillId="29" borderId="15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177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 shrinkToFit="1"/>
    </xf>
    <xf numFmtId="0" fontId="68" fillId="0" borderId="3" xfId="0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left" vertical="center" wrapText="1"/>
    </xf>
    <xf numFmtId="3" fontId="8" fillId="0" borderId="16" xfId="0" applyNumberFormat="1" applyFont="1" applyFill="1" applyBorder="1" applyAlignment="1">
      <alignment horizontal="left" vertical="center" wrapText="1"/>
    </xf>
    <xf numFmtId="3" fontId="8" fillId="0" borderId="15" xfId="0" applyNumberFormat="1" applyFont="1" applyFill="1" applyBorder="1" applyAlignment="1">
      <alignment horizontal="left" vertical="center" wrapText="1"/>
    </xf>
    <xf numFmtId="178" fontId="8" fillId="0" borderId="14" xfId="0" applyNumberFormat="1" applyFont="1" applyFill="1" applyBorder="1" applyAlignment="1">
      <alignment horizontal="center" vertical="center" wrapText="1"/>
    </xf>
    <xf numFmtId="178" fontId="8" fillId="0" borderId="16" xfId="0" applyNumberFormat="1" applyFont="1" applyFill="1" applyBorder="1" applyAlignment="1">
      <alignment horizontal="center" vertical="center" wrapText="1"/>
    </xf>
    <xf numFmtId="178" fontId="8" fillId="0" borderId="15" xfId="0" applyNumberFormat="1" applyFont="1" applyFill="1" applyBorder="1" applyAlignment="1">
      <alignment horizontal="center" vertical="center" wrapText="1"/>
    </xf>
    <xf numFmtId="170" fontId="8" fillId="29" borderId="14" xfId="0" applyNumberFormat="1" applyFont="1" applyFill="1" applyBorder="1" applyAlignment="1">
      <alignment horizontal="center" vertical="center" wrapText="1"/>
    </xf>
    <xf numFmtId="170" fontId="8" fillId="29" borderId="15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right" vertical="center"/>
    </xf>
    <xf numFmtId="0" fontId="69" fillId="0" borderId="14" xfId="0" applyFont="1" applyFill="1" applyBorder="1" applyAlignment="1">
      <alignment horizontal="center" vertical="center"/>
    </xf>
    <xf numFmtId="0" fontId="69" fillId="0" borderId="15" xfId="0" applyFont="1" applyFill="1" applyBorder="1" applyAlignment="1">
      <alignment horizontal="center" vertical="center"/>
    </xf>
    <xf numFmtId="0" fontId="69" fillId="0" borderId="13" xfId="0" applyFont="1" applyFill="1" applyBorder="1" applyAlignment="1">
      <alignment horizontal="center" vertical="center" wrapText="1" shrinkToFit="1"/>
    </xf>
    <xf numFmtId="0" fontId="69" fillId="0" borderId="20" xfId="0" applyFont="1" applyFill="1" applyBorder="1" applyAlignment="1">
      <alignment horizontal="center" vertical="center" wrapText="1" shrinkToFi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4" fillId="0" borderId="14" xfId="0" applyFont="1" applyFill="1" applyBorder="1" applyAlignment="1">
      <alignment horizontal="center" vertical="center" wrapText="1"/>
    </xf>
    <xf numFmtId="0" fontId="84" fillId="0" borderId="16" xfId="0" applyFont="1" applyFill="1" applyBorder="1" applyAlignment="1">
      <alignment horizontal="center" vertical="center" wrapText="1"/>
    </xf>
    <xf numFmtId="0" fontId="84" fillId="0" borderId="15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 shrinkToFit="1"/>
    </xf>
    <xf numFmtId="0" fontId="8" fillId="0" borderId="23" xfId="0" applyFont="1" applyFill="1" applyBorder="1" applyAlignment="1">
      <alignment horizontal="center" vertical="center" wrapText="1" shrinkToFit="1"/>
    </xf>
    <xf numFmtId="0" fontId="8" fillId="0" borderId="26" xfId="0" applyFont="1" applyFill="1" applyBorder="1" applyAlignment="1">
      <alignment horizontal="center" vertical="center" wrapText="1" shrinkToFit="1"/>
    </xf>
    <xf numFmtId="0" fontId="8" fillId="0" borderId="24" xfId="0" applyFont="1" applyFill="1" applyBorder="1" applyAlignment="1">
      <alignment horizontal="center" vertical="center" wrapText="1" shrinkToFit="1"/>
    </xf>
    <xf numFmtId="0" fontId="84" fillId="0" borderId="3" xfId="0" applyFont="1" applyFill="1" applyBorder="1" applyAlignment="1">
      <alignment horizontal="center" vertical="center" wrapText="1"/>
    </xf>
    <xf numFmtId="178" fontId="8" fillId="29" borderId="16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84" fillId="0" borderId="14" xfId="0" applyFont="1" applyFill="1" applyBorder="1" applyAlignment="1">
      <alignment horizontal="center" vertical="center" wrapText="1" shrinkToFit="1"/>
    </xf>
    <xf numFmtId="0" fontId="84" fillId="0" borderId="15" xfId="0" applyFont="1" applyFill="1" applyBorder="1" applyAlignment="1">
      <alignment horizontal="center" vertical="center" wrapText="1" shrinkToFit="1"/>
    </xf>
    <xf numFmtId="0" fontId="8" fillId="0" borderId="14" xfId="0" applyNumberFormat="1" applyFont="1" applyFill="1" applyBorder="1" applyAlignment="1">
      <alignment horizontal="center" vertical="center" wrapText="1" shrinkToFit="1"/>
    </xf>
    <xf numFmtId="0" fontId="8" fillId="0" borderId="15" xfId="0" applyNumberFormat="1" applyFont="1" applyFill="1" applyBorder="1" applyAlignment="1">
      <alignment horizontal="center" vertical="center" wrapText="1" shrinkToFit="1"/>
    </xf>
    <xf numFmtId="0" fontId="8" fillId="0" borderId="18" xfId="0" applyFont="1" applyFill="1" applyBorder="1" applyAlignment="1">
      <alignment horizontal="center" vertical="center" wrapText="1" shrinkToFit="1"/>
    </xf>
    <xf numFmtId="0" fontId="8" fillId="0" borderId="28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horizontal="center" vertical="center" wrapText="1" shrinkToFit="1"/>
    </xf>
    <xf numFmtId="0" fontId="8" fillId="0" borderId="29" xfId="0" applyFont="1" applyFill="1" applyBorder="1" applyAlignment="1">
      <alignment horizontal="center" vertical="center" wrapText="1" shrinkToFit="1"/>
    </xf>
    <xf numFmtId="0" fontId="8" fillId="0" borderId="17" xfId="0" applyFont="1" applyFill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left" vertical="center" wrapText="1" shrinkToFit="1"/>
    </xf>
    <xf numFmtId="3" fontId="8" fillId="0" borderId="14" xfId="0" applyNumberFormat="1" applyFont="1" applyFill="1" applyBorder="1" applyAlignment="1">
      <alignment horizontal="center" vertical="center" wrapText="1" shrinkToFit="1"/>
    </xf>
    <xf numFmtId="3" fontId="8" fillId="0" borderId="15" xfId="0" applyNumberFormat="1" applyFont="1" applyFill="1" applyBorder="1" applyAlignment="1">
      <alignment horizontal="center" vertical="center" wrapText="1" shrinkToFit="1"/>
    </xf>
    <xf numFmtId="0" fontId="69" fillId="0" borderId="14" xfId="0" applyFont="1" applyFill="1" applyBorder="1" applyAlignment="1">
      <alignment horizontal="center" vertical="center" wrapText="1" shrinkToFit="1"/>
    </xf>
    <xf numFmtId="0" fontId="69" fillId="0" borderId="15" xfId="0" applyFont="1" applyFill="1" applyBorder="1" applyAlignment="1">
      <alignment horizontal="center" vertical="center" wrapText="1" shrinkToFit="1"/>
    </xf>
    <xf numFmtId="0" fontId="8" fillId="0" borderId="14" xfId="0" applyNumberFormat="1" applyFont="1" applyFill="1" applyBorder="1" applyAlignment="1">
      <alignment horizontal="center"/>
    </xf>
    <xf numFmtId="0" fontId="8" fillId="0" borderId="15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 vertical="center" wrapText="1" shrinkToFit="1"/>
    </xf>
    <xf numFmtId="2" fontId="8" fillId="0" borderId="14" xfId="0" applyNumberFormat="1" applyFont="1" applyFill="1" applyBorder="1" applyAlignment="1">
      <alignment horizontal="center" vertical="center" wrapText="1"/>
    </xf>
    <xf numFmtId="2" fontId="8" fillId="0" borderId="16" xfId="0" applyNumberFormat="1" applyFont="1" applyFill="1" applyBorder="1" applyAlignment="1">
      <alignment horizontal="center" vertical="center" wrapText="1"/>
    </xf>
    <xf numFmtId="2" fontId="8" fillId="0" borderId="15" xfId="0" applyNumberFormat="1" applyFont="1" applyFill="1" applyBorder="1" applyAlignment="1">
      <alignment horizontal="center" vertical="center" wrapText="1"/>
    </xf>
    <xf numFmtId="2" fontId="8" fillId="0" borderId="13" xfId="0" applyNumberFormat="1" applyFont="1" applyFill="1" applyBorder="1" applyAlignment="1">
      <alignment horizontal="center" vertical="center" wrapText="1"/>
    </xf>
    <xf numFmtId="2" fontId="8" fillId="0" borderId="20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left" vertical="center" wrapText="1" shrinkToFit="1"/>
    </xf>
    <xf numFmtId="0" fontId="8" fillId="0" borderId="16" xfId="0" applyNumberFormat="1" applyFont="1" applyFill="1" applyBorder="1" applyAlignment="1">
      <alignment horizontal="left" vertical="center" wrapText="1" shrinkToFit="1"/>
    </xf>
    <xf numFmtId="0" fontId="8" fillId="0" borderId="15" xfId="0" applyNumberFormat="1" applyFont="1" applyFill="1" applyBorder="1" applyAlignment="1">
      <alignment horizontal="left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27" xfId="0" applyFont="1" applyFill="1" applyBorder="1" applyAlignment="1">
      <alignment horizontal="center" vertical="center" wrapText="1" shrinkToFit="1"/>
    </xf>
    <xf numFmtId="0" fontId="8" fillId="0" borderId="20" xfId="0" applyFont="1" applyFill="1" applyBorder="1" applyAlignment="1">
      <alignment horizontal="center" vertical="center" wrapText="1" shrinkToFi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 shrinkToFit="1"/>
    </xf>
    <xf numFmtId="0" fontId="8" fillId="0" borderId="16" xfId="0" applyFont="1" applyFill="1" applyBorder="1" applyAlignment="1">
      <alignment horizontal="left" vertical="center" wrapText="1" shrinkToFit="1"/>
    </xf>
    <xf numFmtId="0" fontId="8" fillId="0" borderId="15" xfId="0" applyFont="1" applyFill="1" applyBorder="1" applyAlignment="1">
      <alignment horizontal="left" vertical="center" wrapText="1" shrinkToFi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3" fontId="8" fillId="0" borderId="15" xfId="0" applyNumberFormat="1" applyFont="1" applyFill="1" applyBorder="1" applyAlignment="1">
      <alignment horizontal="center" vertical="center" wrapText="1"/>
    </xf>
    <xf numFmtId="0" fontId="69" fillId="0" borderId="13" xfId="0" applyFont="1" applyFill="1" applyBorder="1" applyAlignment="1">
      <alignment horizontal="center" vertical="center" wrapText="1"/>
    </xf>
    <xf numFmtId="0" fontId="69" fillId="0" borderId="27" xfId="0" applyFont="1" applyFill="1" applyBorder="1" applyAlignment="1">
      <alignment horizontal="center" vertical="center" wrapText="1"/>
    </xf>
    <xf numFmtId="0" fontId="69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/>
    </xf>
    <xf numFmtId="0" fontId="8" fillId="0" borderId="16" xfId="0" applyFont="1" applyFill="1" applyBorder="1" applyAlignment="1">
      <alignment horizontal="left"/>
    </xf>
    <xf numFmtId="0" fontId="8" fillId="0" borderId="15" xfId="0" applyFont="1" applyFill="1" applyBorder="1" applyAlignment="1">
      <alignment horizontal="left"/>
    </xf>
    <xf numFmtId="178" fontId="5" fillId="0" borderId="3" xfId="0" applyNumberFormat="1" applyFont="1" applyFill="1" applyBorder="1" applyAlignment="1">
      <alignment horizontal="center" vertical="center" wrapText="1"/>
    </xf>
    <xf numFmtId="49" fontId="71" fillId="0" borderId="3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0" fillId="0" borderId="3" xfId="245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2" fontId="8" fillId="0" borderId="25" xfId="0" applyNumberFormat="1" applyFont="1" applyFill="1" applyBorder="1" applyAlignment="1">
      <alignment horizontal="center" vertical="center" wrapText="1"/>
    </xf>
    <xf numFmtId="2" fontId="8" fillId="0" borderId="23" xfId="0" applyNumberFormat="1" applyFont="1" applyFill="1" applyBorder="1" applyAlignment="1">
      <alignment horizontal="center" vertical="center" wrapText="1"/>
    </xf>
    <xf numFmtId="2" fontId="8" fillId="0" borderId="26" xfId="0" applyNumberFormat="1" applyFont="1" applyFill="1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vertical="center" wrapText="1"/>
    </xf>
    <xf numFmtId="170" fontId="8" fillId="0" borderId="14" xfId="0" applyNumberFormat="1" applyFont="1" applyFill="1" applyBorder="1" applyAlignment="1">
      <alignment horizontal="center" vertical="center" wrapText="1"/>
    </xf>
    <xf numFmtId="170" fontId="8" fillId="0" borderId="15" xfId="0" applyNumberFormat="1" applyFont="1" applyFill="1" applyBorder="1" applyAlignment="1">
      <alignment horizontal="center" vertical="center" wrapText="1"/>
    </xf>
    <xf numFmtId="0" fontId="71" fillId="0" borderId="18" xfId="0" applyFont="1" applyFill="1" applyBorder="1" applyAlignment="1">
      <alignment horizontal="left"/>
    </xf>
    <xf numFmtId="0" fontId="75" fillId="0" borderId="0" xfId="0" applyFont="1" applyFill="1" applyAlignment="1">
      <alignment horizontal="center" vertical="center" wrapText="1"/>
    </xf>
    <xf numFmtId="0" fontId="76" fillId="0" borderId="13" xfId="0" applyFont="1" applyFill="1" applyBorder="1" applyAlignment="1">
      <alignment horizontal="center" vertical="center" wrapText="1"/>
    </xf>
    <xf numFmtId="0" fontId="76" fillId="0" borderId="20" xfId="0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center" wrapText="1"/>
    </xf>
    <xf numFmtId="0" fontId="11" fillId="0" borderId="0" xfId="285" applyFont="1" applyFill="1" applyBorder="1" applyAlignment="1">
      <alignment horizontal="left" vertical="center" wrapText="1"/>
    </xf>
    <xf numFmtId="0" fontId="79" fillId="0" borderId="0" xfId="285" applyFont="1" applyFill="1" applyBorder="1" applyAlignment="1">
      <alignment horizontal="center" vertical="center" wrapText="1"/>
    </xf>
    <xf numFmtId="0" fontId="80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13" xfId="285" applyFont="1" applyFill="1" applyBorder="1" applyAlignment="1">
      <alignment horizontal="center" vertical="center" wrapText="1"/>
    </xf>
    <xf numFmtId="0" fontId="11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1" fillId="0" borderId="17" xfId="285" applyFont="1" applyBorder="1" applyAlignment="1">
      <alignment horizontal="left"/>
    </xf>
    <xf numFmtId="0" fontId="11" fillId="0" borderId="3" xfId="285" applyFont="1" applyBorder="1" applyAlignment="1">
      <alignment horizontal="center" vertical="center" wrapText="1"/>
    </xf>
    <xf numFmtId="0" fontId="11" fillId="0" borderId="17" xfId="285" applyBorder="1" applyAlignment="1">
      <alignment horizontal="left"/>
    </xf>
    <xf numFmtId="0" fontId="11" fillId="0" borderId="3" xfId="285" applyBorder="1" applyAlignment="1">
      <alignment horizontal="center" vertical="center" wrapText="1"/>
    </xf>
    <xf numFmtId="0" fontId="11" fillId="0" borderId="3" xfId="285" applyFont="1" applyBorder="1" applyAlignment="1" applyProtection="1">
      <alignment horizontal="center" vertical="center" wrapText="1"/>
      <protection locked="0"/>
    </xf>
    <xf numFmtId="0" fontId="74" fillId="0" borderId="0" xfId="285" applyFont="1" applyFill="1" applyBorder="1" applyAlignment="1">
      <alignment horizontal="left" vertical="center" wrapText="1"/>
    </xf>
    <xf numFmtId="0" fontId="48" fillId="0" borderId="0" xfId="285" applyFont="1" applyFill="1" applyBorder="1" applyAlignment="1">
      <alignment horizontal="left" vertical="center" wrapText="1"/>
    </xf>
    <xf numFmtId="0" fontId="74" fillId="0" borderId="0" xfId="285" applyFont="1" applyFill="1" applyBorder="1" applyAlignment="1">
      <alignment horizontal="center" vertical="top" wrapText="1"/>
    </xf>
    <xf numFmtId="0" fontId="81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8"/>
  <sheetViews>
    <sheetView zoomScale="115" zoomScaleNormal="115" zoomScaleSheetLayoutView="75" workbookViewId="0">
      <selection activeCell="I4" sqref="I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97"/>
      <c r="B1" s="397"/>
      <c r="C1" s="2"/>
      <c r="D1" s="2"/>
      <c r="E1" s="2"/>
      <c r="F1" s="2"/>
      <c r="G1" s="2"/>
      <c r="H1" s="2"/>
    </row>
    <row r="2" spans="1:8" ht="30" customHeight="1">
      <c r="A2" s="398" t="s">
        <v>171</v>
      </c>
      <c r="B2" s="398"/>
      <c r="C2" s="398"/>
      <c r="D2" s="398"/>
      <c r="E2" s="398"/>
      <c r="F2" s="398"/>
      <c r="G2" s="398"/>
      <c r="H2" s="398"/>
    </row>
    <row r="3" spans="1:8" ht="24.75" customHeight="1">
      <c r="A3" s="398" t="s">
        <v>459</v>
      </c>
      <c r="B3" s="398"/>
      <c r="C3" s="398"/>
      <c r="D3" s="398"/>
      <c r="E3" s="398"/>
      <c r="F3" s="398"/>
      <c r="G3" s="398"/>
      <c r="H3" s="398"/>
    </row>
    <row r="4" spans="1:8" ht="18.75">
      <c r="A4" s="398" t="s">
        <v>541</v>
      </c>
      <c r="B4" s="398"/>
      <c r="C4" s="398"/>
      <c r="D4" s="398"/>
      <c r="E4" s="398"/>
      <c r="F4" s="398"/>
      <c r="G4" s="398"/>
      <c r="H4" s="398"/>
    </row>
    <row r="5" spans="1:8" ht="15">
      <c r="A5" s="406" t="s">
        <v>289</v>
      </c>
      <c r="B5" s="406"/>
      <c r="C5" s="406"/>
      <c r="D5" s="406"/>
      <c r="E5" s="406"/>
      <c r="F5" s="406"/>
      <c r="G5" s="406"/>
      <c r="H5" s="406"/>
    </row>
    <row r="6" spans="1:8" ht="10.5" customHeight="1">
      <c r="A6" s="9"/>
      <c r="B6" s="9"/>
      <c r="C6" s="9"/>
      <c r="D6" s="9"/>
      <c r="E6" s="9"/>
      <c r="F6" s="9"/>
      <c r="G6" s="9"/>
      <c r="H6" s="9"/>
    </row>
    <row r="7" spans="1:8" ht="18.75">
      <c r="A7" s="398" t="s">
        <v>150</v>
      </c>
      <c r="B7" s="398"/>
      <c r="C7" s="398"/>
      <c r="D7" s="398"/>
      <c r="E7" s="398"/>
      <c r="F7" s="398"/>
      <c r="G7" s="398"/>
      <c r="H7" s="398"/>
    </row>
    <row r="8" spans="1:8" ht="10.5" customHeight="1">
      <c r="A8" s="2"/>
      <c r="B8" s="16"/>
      <c r="C8" s="16"/>
      <c r="D8" s="16"/>
      <c r="E8" s="16"/>
      <c r="F8" s="16"/>
      <c r="G8" s="16"/>
      <c r="H8" s="16"/>
    </row>
    <row r="9" spans="1:8" ht="57.75" customHeight="1">
      <c r="A9" s="407" t="s">
        <v>203</v>
      </c>
      <c r="B9" s="408" t="s">
        <v>15</v>
      </c>
      <c r="C9" s="410" t="s">
        <v>448</v>
      </c>
      <c r="D9" s="410"/>
      <c r="E9" s="409" t="s">
        <v>536</v>
      </c>
      <c r="F9" s="409"/>
      <c r="G9" s="409"/>
      <c r="H9" s="409"/>
    </row>
    <row r="10" spans="1:8" ht="75" customHeight="1">
      <c r="A10" s="407"/>
      <c r="B10" s="408"/>
      <c r="C10" s="352" t="s">
        <v>533</v>
      </c>
      <c r="D10" s="352" t="s">
        <v>534</v>
      </c>
      <c r="E10" s="38" t="s">
        <v>537</v>
      </c>
      <c r="F10" s="38" t="s">
        <v>176</v>
      </c>
      <c r="G10" s="38" t="s">
        <v>198</v>
      </c>
      <c r="H10" s="38" t="s">
        <v>199</v>
      </c>
    </row>
    <row r="11" spans="1:8" ht="14.25" customHeight="1">
      <c r="A11" s="65">
        <v>1</v>
      </c>
      <c r="B11" s="63">
        <v>2</v>
      </c>
      <c r="C11" s="65">
        <v>3</v>
      </c>
      <c r="D11" s="65">
        <v>4</v>
      </c>
      <c r="E11" s="65">
        <v>5</v>
      </c>
      <c r="F11" s="63">
        <v>6</v>
      </c>
      <c r="G11" s="65">
        <v>7</v>
      </c>
      <c r="H11" s="63">
        <v>8</v>
      </c>
    </row>
    <row r="12" spans="1:8" ht="34.5" customHeight="1">
      <c r="A12" s="399" t="s">
        <v>83</v>
      </c>
      <c r="B12" s="399"/>
      <c r="C12" s="399"/>
      <c r="D12" s="399"/>
      <c r="E12" s="399"/>
      <c r="F12" s="399"/>
      <c r="G12" s="399"/>
      <c r="H12" s="399"/>
    </row>
    <row r="13" spans="1:8" ht="46.5" customHeight="1">
      <c r="A13" s="218" t="s">
        <v>151</v>
      </c>
      <c r="B13" s="219">
        <f>'1. Фін результат'!B7</f>
        <v>1000</v>
      </c>
      <c r="C13" s="220">
        <f>'1. Фін результат'!C7</f>
        <v>14583</v>
      </c>
      <c r="D13" s="220">
        <f>'1. Фін результат'!D7</f>
        <v>16091</v>
      </c>
      <c r="E13" s="220">
        <f>'1. Фін результат'!E7</f>
        <v>16356</v>
      </c>
      <c r="F13" s="220">
        <f>'1. Фін результат'!F7</f>
        <v>16091</v>
      </c>
      <c r="G13" s="220">
        <f>F13-E13</f>
        <v>-265</v>
      </c>
      <c r="H13" s="221">
        <f t="shared" ref="H13:H25" si="0">F13/E13*100</f>
        <v>98.379799461971146</v>
      </c>
    </row>
    <row r="14" spans="1:8" ht="40.5" customHeight="1">
      <c r="A14" s="218" t="s">
        <v>131</v>
      </c>
      <c r="B14" s="219">
        <f>'1. Фін результат'!B8</f>
        <v>1010</v>
      </c>
      <c r="C14" s="220">
        <v>-3684</v>
      </c>
      <c r="D14" s="220">
        <f>'1. Фін результат'!D8</f>
        <v>-14093</v>
      </c>
      <c r="E14" s="220">
        <f>'1. Фін результат'!E8</f>
        <v>-13944</v>
      </c>
      <c r="F14" s="220">
        <f>'1. Фін результат'!F8</f>
        <v>-14093</v>
      </c>
      <c r="G14" s="220">
        <f t="shared" ref="G14:G25" si="1">F14-E14</f>
        <v>-149</v>
      </c>
      <c r="H14" s="221">
        <f t="shared" si="0"/>
        <v>101.06855995410213</v>
      </c>
    </row>
    <row r="15" spans="1:8" ht="32.25" customHeight="1">
      <c r="A15" s="222" t="s">
        <v>188</v>
      </c>
      <c r="B15" s="219">
        <f>'1. Фін результат'!B17</f>
        <v>1020</v>
      </c>
      <c r="C15" s="217">
        <f>'1. Фін результат'!C17</f>
        <v>1879</v>
      </c>
      <c r="D15" s="217">
        <f>'1. Фін результат'!D17</f>
        <v>1998</v>
      </c>
      <c r="E15" s="217">
        <f>'1. Фін результат'!E17</f>
        <v>2412</v>
      </c>
      <c r="F15" s="217">
        <f>'1. Фін результат'!F17</f>
        <v>1998</v>
      </c>
      <c r="G15" s="217">
        <f t="shared" si="1"/>
        <v>-414</v>
      </c>
      <c r="H15" s="221">
        <f t="shared" si="0"/>
        <v>82.835820895522389</v>
      </c>
    </row>
    <row r="16" spans="1:8" ht="27.75" customHeight="1">
      <c r="A16" s="218" t="s">
        <v>108</v>
      </c>
      <c r="B16" s="219">
        <f>'1. Фін результат'!B21</f>
        <v>1040</v>
      </c>
      <c r="C16" s="220">
        <f>'1. Фін результат'!C21</f>
        <v>0</v>
      </c>
      <c r="D16" s="220">
        <f>'1. Фін результат'!D21</f>
        <v>0</v>
      </c>
      <c r="E16" s="220">
        <f>'1. Фін результат'!E21</f>
        <v>0</v>
      </c>
      <c r="F16" s="220">
        <f>'1. Фін результат'!F21</f>
        <v>0</v>
      </c>
      <c r="G16" s="220">
        <f t="shared" si="1"/>
        <v>0</v>
      </c>
      <c r="H16" s="221" t="e">
        <f t="shared" si="0"/>
        <v>#DIV/0!</v>
      </c>
    </row>
    <row r="17" spans="1:8" ht="25.5" customHeight="1">
      <c r="A17" s="218" t="s">
        <v>105</v>
      </c>
      <c r="B17" s="219">
        <f>'1. Фін результат'!B44</f>
        <v>1070</v>
      </c>
      <c r="C17" s="220">
        <f>'1. Фін результат'!C44</f>
        <v>-1754</v>
      </c>
      <c r="D17" s="220">
        <f>'1. Фін результат'!D44</f>
        <v>-1983.4</v>
      </c>
      <c r="E17" s="220">
        <f>'1. Фін результат'!E44</f>
        <v>-2403</v>
      </c>
      <c r="F17" s="220">
        <f>'1. Фін результат'!F44</f>
        <v>-1983.4</v>
      </c>
      <c r="G17" s="220">
        <f t="shared" si="1"/>
        <v>419.59999999999991</v>
      </c>
      <c r="H17" s="221">
        <f t="shared" si="0"/>
        <v>82.538493549729509</v>
      </c>
    </row>
    <row r="18" spans="1:8" ht="26.25" customHeight="1">
      <c r="A18" s="218" t="s">
        <v>109</v>
      </c>
      <c r="B18" s="219">
        <f>'1. Фін результат'!B75</f>
        <v>1300</v>
      </c>
      <c r="C18" s="220">
        <f>'1. Фін результат'!C75</f>
        <v>0</v>
      </c>
      <c r="D18" s="220">
        <f>'1. Фін результат'!D75</f>
        <v>0</v>
      </c>
      <c r="E18" s="220">
        <f>'1. Фін результат'!E75</f>
        <v>0</v>
      </c>
      <c r="F18" s="220">
        <f>'1. Фін результат'!F75</f>
        <v>0</v>
      </c>
      <c r="G18" s="220">
        <f t="shared" si="1"/>
        <v>0</v>
      </c>
      <c r="H18" s="221" t="e">
        <f t="shared" si="0"/>
        <v>#DIV/0!</v>
      </c>
    </row>
    <row r="19" spans="1:8" ht="47.25" customHeight="1">
      <c r="A19" s="223" t="s">
        <v>2</v>
      </c>
      <c r="B19" s="219">
        <f>'1. Фін результат'!B58</f>
        <v>1100</v>
      </c>
      <c r="C19" s="217">
        <f>'1. Фін результат'!C58</f>
        <v>125</v>
      </c>
      <c r="D19" s="217">
        <f>'1. Фін результат'!D58</f>
        <v>14.599999999999909</v>
      </c>
      <c r="E19" s="217">
        <f>'1. Фін результат'!E58</f>
        <v>9</v>
      </c>
      <c r="F19" s="217">
        <f>'1. Фін результат'!F58</f>
        <v>14.599999999999909</v>
      </c>
      <c r="G19" s="217">
        <f t="shared" si="1"/>
        <v>5.5999999999999091</v>
      </c>
      <c r="H19" s="221">
        <f t="shared" si="0"/>
        <v>162.22222222222121</v>
      </c>
    </row>
    <row r="20" spans="1:8" ht="43.5" customHeight="1">
      <c r="A20" s="224" t="s">
        <v>110</v>
      </c>
      <c r="B20" s="219">
        <f>'1. Фін результат'!B76</f>
        <v>1310</v>
      </c>
      <c r="C20" s="220">
        <f>'1. Фін результат'!C76</f>
        <v>0</v>
      </c>
      <c r="D20" s="220">
        <f>'1. Фін результат'!D76</f>
        <v>0</v>
      </c>
      <c r="E20" s="220">
        <f>'1. Фін результат'!E76</f>
        <v>0</v>
      </c>
      <c r="F20" s="220">
        <f>'1. Фін результат'!F76</f>
        <v>0</v>
      </c>
      <c r="G20" s="220">
        <f t="shared" si="1"/>
        <v>0</v>
      </c>
      <c r="H20" s="221" t="e">
        <f t="shared" si="0"/>
        <v>#DIV/0!</v>
      </c>
    </row>
    <row r="21" spans="1:8" ht="30.75" customHeight="1">
      <c r="A21" s="218" t="s">
        <v>168</v>
      </c>
      <c r="B21" s="219">
        <f>'1. Фін результат'!B77</f>
        <v>1320</v>
      </c>
      <c r="C21" s="220">
        <f>'1. Фін результат'!C77</f>
        <v>0</v>
      </c>
      <c r="D21" s="220">
        <f>'1. Фін результат'!D77</f>
        <v>0</v>
      </c>
      <c r="E21" s="220">
        <f>'1. Фін результат'!E77</f>
        <v>0</v>
      </c>
      <c r="F21" s="220">
        <f>'1. Фін результат'!F77</f>
        <v>0</v>
      </c>
      <c r="G21" s="220">
        <f t="shared" si="1"/>
        <v>0</v>
      </c>
      <c r="H21" s="221" t="e">
        <f t="shared" si="0"/>
        <v>#DIV/0!</v>
      </c>
    </row>
    <row r="22" spans="1:8" ht="29.25" customHeight="1">
      <c r="A22" s="225" t="s">
        <v>82</v>
      </c>
      <c r="B22" s="219">
        <f>'1. Фін результат'!B67</f>
        <v>1170</v>
      </c>
      <c r="C22" s="217">
        <f>'1. Фін результат'!C67</f>
        <v>125</v>
      </c>
      <c r="D22" s="217">
        <f>'1. Фін результат'!D67</f>
        <v>14.599999999999909</v>
      </c>
      <c r="E22" s="217">
        <f>'1. Фін результат'!E67</f>
        <v>9</v>
      </c>
      <c r="F22" s="217">
        <f>'1. Фін результат'!F67</f>
        <v>14.599999999999909</v>
      </c>
      <c r="G22" s="217">
        <f t="shared" si="1"/>
        <v>5.5999999999999091</v>
      </c>
      <c r="H22" s="221">
        <f t="shared" si="0"/>
        <v>162.22222222222121</v>
      </c>
    </row>
    <row r="23" spans="1:8" ht="31.5" customHeight="1">
      <c r="A23" s="226" t="s">
        <v>106</v>
      </c>
      <c r="B23" s="219">
        <f>'1. Фін результат'!B68</f>
        <v>1180</v>
      </c>
      <c r="C23" s="220">
        <f>'1. Фін результат'!C68</f>
        <v>-23</v>
      </c>
      <c r="D23" s="220">
        <f>'1. Фін результат'!D68</f>
        <v>-2.7</v>
      </c>
      <c r="E23" s="220">
        <f>'1. Фін результат'!E68</f>
        <v>-2</v>
      </c>
      <c r="F23" s="220">
        <f>'1. Фін результат'!F68</f>
        <v>-2.7</v>
      </c>
      <c r="G23" s="220">
        <f t="shared" si="1"/>
        <v>-0.70000000000000018</v>
      </c>
      <c r="H23" s="221">
        <f t="shared" si="0"/>
        <v>135</v>
      </c>
    </row>
    <row r="24" spans="1:8" ht="30.75" customHeight="1">
      <c r="A24" s="223" t="s">
        <v>165</v>
      </c>
      <c r="B24" s="219">
        <f>'1. Фін результат'!B70</f>
        <v>1200</v>
      </c>
      <c r="C24" s="217">
        <f>'1. Фін результат'!C70</f>
        <v>102</v>
      </c>
      <c r="D24" s="217">
        <f>'1. Фін результат'!D70</f>
        <v>11.89999999999991</v>
      </c>
      <c r="E24" s="217">
        <f>'1. Фін результат'!E70</f>
        <v>7</v>
      </c>
      <c r="F24" s="217">
        <f>'1. Фін результат'!F70</f>
        <v>11.89999999999991</v>
      </c>
      <c r="G24" s="217">
        <f t="shared" si="1"/>
        <v>4.8999999999999098</v>
      </c>
      <c r="H24" s="221">
        <f t="shared" si="0"/>
        <v>169.99999999999872</v>
      </c>
    </row>
    <row r="25" spans="1:8" ht="30.75" customHeight="1">
      <c r="A25" s="224" t="s">
        <v>166</v>
      </c>
      <c r="B25" s="219">
        <v>5010</v>
      </c>
      <c r="C25" s="227">
        <f>' V. Коефіцієнти'!D8</f>
        <v>6.9944455873277101E-3</v>
      </c>
      <c r="D25" s="227">
        <f>' V. Коефіцієнти'!E8</f>
        <v>7.3954384438505434E-4</v>
      </c>
      <c r="E25" s="227">
        <f>' V. Коефіцієнти'!F8</f>
        <v>4.2797750061139642E-4</v>
      </c>
      <c r="F25" s="227">
        <f>' V. Коефіцієнти'!G8</f>
        <v>7.3954384438505434E-4</v>
      </c>
      <c r="G25" s="220">
        <f t="shared" si="1"/>
        <v>3.1156634377365792E-4</v>
      </c>
      <c r="H25" s="221">
        <f t="shared" si="0"/>
        <v>172.79970169659927</v>
      </c>
    </row>
    <row r="26" spans="1:8" ht="0.75" hidden="1" customHeight="1">
      <c r="A26" s="228"/>
      <c r="B26" s="229"/>
      <c r="C26" s="230"/>
      <c r="D26" s="230"/>
      <c r="E26" s="230"/>
      <c r="F26" s="411" t="s">
        <v>172</v>
      </c>
      <c r="G26" s="411"/>
      <c r="H26" s="412"/>
    </row>
    <row r="27" spans="1:8" ht="30" customHeight="1">
      <c r="A27" s="400" t="s">
        <v>119</v>
      </c>
      <c r="B27" s="401"/>
      <c r="C27" s="401"/>
      <c r="D27" s="401"/>
      <c r="E27" s="401"/>
      <c r="F27" s="401"/>
      <c r="G27" s="401"/>
      <c r="H27" s="402"/>
    </row>
    <row r="28" spans="1:8" ht="39.75" customHeight="1">
      <c r="A28" s="224" t="s">
        <v>189</v>
      </c>
      <c r="B28" s="219">
        <f>'ІІ. Розр. з бюджетом'!B16</f>
        <v>2100</v>
      </c>
      <c r="C28" s="220"/>
      <c r="D28" s="220">
        <f>'ІІ. Розр. з бюджетом'!D16</f>
        <v>-2</v>
      </c>
      <c r="E28" s="220">
        <f>'ІІ. Розр. з бюджетом'!E16</f>
        <v>-1</v>
      </c>
      <c r="F28" s="220">
        <f>'ІІ. Розр. з бюджетом'!F16</f>
        <v>-2</v>
      </c>
      <c r="G28" s="220">
        <f t="shared" ref="G28:G33" si="2">F28-E28</f>
        <v>-1</v>
      </c>
      <c r="H28" s="221">
        <f t="shared" ref="H28:H33" si="3">F28/E28*100</f>
        <v>200</v>
      </c>
    </row>
    <row r="29" spans="1:8" ht="31.5" customHeight="1">
      <c r="A29" s="231" t="s">
        <v>118</v>
      </c>
      <c r="B29" s="219">
        <f>'ІІ. Розр. з бюджетом'!B17</f>
        <v>2110</v>
      </c>
      <c r="C29" s="220">
        <f>'ІІ. Розр. з бюджетом'!C17</f>
        <v>-22</v>
      </c>
      <c r="D29" s="220">
        <f>'ІІ. Розр. з бюджетом'!D17</f>
        <v>-3</v>
      </c>
      <c r="E29" s="220">
        <f>'ІІ. Розр. з бюджетом'!E17</f>
        <v>-2</v>
      </c>
      <c r="F29" s="220">
        <f>'ІІ. Розр. з бюджетом'!F17</f>
        <v>-3</v>
      </c>
      <c r="G29" s="220">
        <f t="shared" si="2"/>
        <v>-1</v>
      </c>
      <c r="H29" s="221">
        <f t="shared" si="3"/>
        <v>150</v>
      </c>
    </row>
    <row r="30" spans="1:8" ht="46.5" customHeight="1">
      <c r="A30" s="231" t="s">
        <v>268</v>
      </c>
      <c r="B30" s="219" t="s">
        <v>228</v>
      </c>
      <c r="C30" s="220">
        <f>SUM('ІІ. Розр. з бюджетом'!C18,'ІІ. Розр. з бюджетом'!C19)</f>
        <v>-134</v>
      </c>
      <c r="D30" s="220">
        <f>SUM('ІІ. Розр. з бюджетом'!D18,'ІІ. Розр. з бюджетом'!D19)</f>
        <v>-150</v>
      </c>
      <c r="E30" s="220">
        <f>SUM('ІІ. Розр. з бюджетом'!E18,'ІІ. Розр. з бюджетом'!E19)</f>
        <v>-167</v>
      </c>
      <c r="F30" s="220">
        <f>SUM('ІІ. Розр. з бюджетом'!F18,'ІІ. Розр. з бюджетом'!F19)</f>
        <v>-150</v>
      </c>
      <c r="G30" s="220">
        <f t="shared" si="2"/>
        <v>17</v>
      </c>
      <c r="H30" s="221">
        <f t="shared" si="3"/>
        <v>89.820359281437121</v>
      </c>
    </row>
    <row r="31" spans="1:8" ht="53.25" customHeight="1">
      <c r="A31" s="224" t="s">
        <v>256</v>
      </c>
      <c r="B31" s="219">
        <f>'ІІ. Розр. з бюджетом'!B20</f>
        <v>2140</v>
      </c>
      <c r="C31" s="220">
        <f>'ІІ. Розр. з бюджетом'!C20</f>
        <v>-229</v>
      </c>
      <c r="D31" s="220">
        <f>'ІІ. Розр. з бюджетом'!D20</f>
        <v>-258</v>
      </c>
      <c r="E31" s="220">
        <f>'ІІ. Розр. з бюджетом'!E20</f>
        <v>-275</v>
      </c>
      <c r="F31" s="220">
        <f>'ІІ. Розр. з бюджетом'!F20</f>
        <v>-258</v>
      </c>
      <c r="G31" s="220">
        <f t="shared" si="2"/>
        <v>17</v>
      </c>
      <c r="H31" s="221">
        <f t="shared" si="3"/>
        <v>93.818181818181827</v>
      </c>
    </row>
    <row r="32" spans="1:8" ht="39" customHeight="1">
      <c r="A32" s="224" t="s">
        <v>74</v>
      </c>
      <c r="B32" s="219">
        <f>'ІІ. Розр. з бюджетом'!B30</f>
        <v>2150</v>
      </c>
      <c r="C32" s="220">
        <f>'ІІ. Розр. з бюджетом'!C30</f>
        <v>-253</v>
      </c>
      <c r="D32" s="220">
        <f>'ІІ. Розр. з бюджетом'!D30</f>
        <v>-282</v>
      </c>
      <c r="E32" s="220">
        <f>'ІІ. Розр. з бюджетом'!E30</f>
        <v>-302</v>
      </c>
      <c r="F32" s="220">
        <f>'ІІ. Розр. з бюджетом'!F30</f>
        <v>-282</v>
      </c>
      <c r="G32" s="220">
        <f t="shared" si="2"/>
        <v>20</v>
      </c>
      <c r="H32" s="221">
        <f t="shared" si="3"/>
        <v>93.377483443708613</v>
      </c>
    </row>
    <row r="33" spans="1:8" ht="30" customHeight="1">
      <c r="A33" s="268" t="s">
        <v>190</v>
      </c>
      <c r="B33" s="260">
        <f>'ІІ. Розр. з бюджетом'!B31</f>
        <v>2200</v>
      </c>
      <c r="C33" s="269">
        <f>'ІІ. Розр. з бюджетом'!C31</f>
        <v>-653</v>
      </c>
      <c r="D33" s="269">
        <f>'ІІ. Розр. з бюджетом'!D31</f>
        <v>-695</v>
      </c>
      <c r="E33" s="269">
        <f>'ІІ. Розр. з бюджетом'!E31</f>
        <v>-747</v>
      </c>
      <c r="F33" s="269">
        <f>'ІІ. Розр. з бюджетом'!F31</f>
        <v>-695</v>
      </c>
      <c r="G33" s="269">
        <f t="shared" si="2"/>
        <v>52</v>
      </c>
      <c r="H33" s="61">
        <f t="shared" si="3"/>
        <v>93.038821954484604</v>
      </c>
    </row>
    <row r="34" spans="1:8" ht="33" customHeight="1">
      <c r="A34" s="403" t="s">
        <v>117</v>
      </c>
      <c r="B34" s="404"/>
      <c r="C34" s="404"/>
      <c r="D34" s="404"/>
      <c r="E34" s="404"/>
      <c r="F34" s="404"/>
      <c r="G34" s="404"/>
      <c r="H34" s="405"/>
    </row>
    <row r="35" spans="1:8" ht="33.75" customHeight="1">
      <c r="A35" s="7" t="s">
        <v>111</v>
      </c>
      <c r="B35" s="267">
        <v>3600</v>
      </c>
      <c r="C35" s="60">
        <f>'ІІІ. Рух грош. коштів'!C70</f>
        <v>278.5</v>
      </c>
      <c r="D35" s="60">
        <f>'ІІІ. Рух грош. коштів'!D70</f>
        <v>299.7</v>
      </c>
      <c r="E35" s="60">
        <f>'ІІІ. Рух грош. коштів'!E70</f>
        <v>350</v>
      </c>
      <c r="F35" s="60">
        <f>'ІІІ. Рух грош. коштів'!F70</f>
        <v>299.7</v>
      </c>
      <c r="G35" s="60">
        <f>'[36]ІІІ. Рух грош. коштів'!F60</f>
        <v>0</v>
      </c>
      <c r="H35" s="61">
        <f>F35/E35*100</f>
        <v>85.628571428571419</v>
      </c>
    </row>
    <row r="36" spans="1:8" ht="27.75" customHeight="1">
      <c r="A36" s="7" t="s">
        <v>375</v>
      </c>
      <c r="B36" s="267">
        <v>3620</v>
      </c>
      <c r="C36" s="60">
        <f>'ІІІ. Рух грош. коштів'!C72</f>
        <v>299.7</v>
      </c>
      <c r="D36" s="60">
        <f>'ІІІ. Рух грош. коштів'!D72</f>
        <v>196.49999999999926</v>
      </c>
      <c r="E36" s="60">
        <f>'ІІІ. Рух грош. коштів'!E72</f>
        <v>335</v>
      </c>
      <c r="F36" s="60">
        <f>'ІІІ. Рух грош. коштів'!F72</f>
        <v>196.49999999999926</v>
      </c>
      <c r="G36" s="60">
        <f>'[36]ІІІ. Рух грош. коштів'!F62</f>
        <v>0</v>
      </c>
      <c r="H36" s="61">
        <f>F36/E36*100</f>
        <v>58.656716417910225</v>
      </c>
    </row>
    <row r="37" spans="1:8" ht="30.75" customHeight="1">
      <c r="A37" s="263" t="s">
        <v>30</v>
      </c>
      <c r="B37" s="267">
        <v>3630</v>
      </c>
      <c r="C37" s="269">
        <f>'ІІІ. Рух грош. коштів'!C73</f>
        <v>21.2</v>
      </c>
      <c r="D37" s="269">
        <f>'ІІІ. Рух грош. коштів'!D73</f>
        <v>-103.20000000000073</v>
      </c>
      <c r="E37" s="269">
        <f>'ІІІ. Рух грош. коштів'!E73</f>
        <v>-15</v>
      </c>
      <c r="F37" s="269">
        <f>'ІІІ. Рух грош. коштів'!F73</f>
        <v>-103.20000000000073</v>
      </c>
      <c r="G37" s="269">
        <f>'[36]ІІІ. Рух грош. коштів'!F63</f>
        <v>0</v>
      </c>
      <c r="H37" s="61">
        <f>F37/E37*100</f>
        <v>688.00000000000489</v>
      </c>
    </row>
    <row r="38" spans="1:8" ht="33" customHeight="1">
      <c r="A38" s="415" t="s">
        <v>156</v>
      </c>
      <c r="B38" s="416"/>
      <c r="C38" s="416"/>
      <c r="D38" s="416"/>
      <c r="E38" s="416"/>
      <c r="F38" s="416"/>
      <c r="G38" s="416"/>
      <c r="H38" s="416"/>
    </row>
    <row r="39" spans="1:8" ht="27.75" customHeight="1">
      <c r="A39" s="270" t="s">
        <v>155</v>
      </c>
      <c r="B39" s="267">
        <f>'IV. Кап. інвестиції'!B8</f>
        <v>4000</v>
      </c>
      <c r="C39" s="60">
        <f>'IV. Кап. інвестиції'!C8</f>
        <v>3.3</v>
      </c>
      <c r="D39" s="60">
        <f>'IV. Кап. інвестиції'!D8</f>
        <v>7.5</v>
      </c>
      <c r="E39" s="60">
        <f>'IV. Кап. інвестиції'!E8</f>
        <v>0</v>
      </c>
      <c r="F39" s="60">
        <f>'IV. Кап. інвестиції'!F8</f>
        <v>7.5</v>
      </c>
      <c r="G39" s="60">
        <f>F39-E39</f>
        <v>7.5</v>
      </c>
      <c r="H39" s="61" t="e">
        <f>F39/E39*100</f>
        <v>#DIV/0!</v>
      </c>
    </row>
    <row r="40" spans="1:8" ht="27" customHeight="1">
      <c r="A40" s="417" t="s">
        <v>159</v>
      </c>
      <c r="B40" s="417"/>
      <c r="C40" s="417"/>
      <c r="D40" s="417"/>
      <c r="E40" s="417"/>
      <c r="F40" s="417"/>
      <c r="G40" s="417"/>
      <c r="H40" s="417"/>
    </row>
    <row r="41" spans="1:8" ht="26.25" customHeight="1">
      <c r="A41" s="270" t="s">
        <v>129</v>
      </c>
      <c r="B41" s="267">
        <v>5000</v>
      </c>
      <c r="C41" s="271">
        <f>' V. Коефіцієнти'!D7</f>
        <v>3.5802035802035802E-2</v>
      </c>
      <c r="D41" s="271">
        <f>' V. Коефіцієнти'!E7</f>
        <v>4.2288557213930027E-3</v>
      </c>
      <c r="E41" s="271">
        <f>' V. Коефіцієнти'!F7</f>
        <v>2.4013722126929675E-3</v>
      </c>
      <c r="F41" s="271">
        <f>' V. Коефіцієнти'!G7</f>
        <v>4.2288557213930027E-3</v>
      </c>
      <c r="G41" s="60">
        <f>F41-E41</f>
        <v>1.8274835087000352E-3</v>
      </c>
      <c r="H41" s="61">
        <f>F41/E41*100</f>
        <v>176.10163468372289</v>
      </c>
    </row>
    <row r="42" spans="1:8" ht="25.5" customHeight="1">
      <c r="A42" s="270" t="s">
        <v>167</v>
      </c>
      <c r="B42" s="267">
        <v>5100</v>
      </c>
      <c r="C42" s="271">
        <f>' V. Коефіцієнти'!D10</f>
        <v>34.172839506172842</v>
      </c>
      <c r="D42" s="271">
        <f>' V. Коефіцієнти'!E10</f>
        <v>40.382352941176471</v>
      </c>
      <c r="E42" s="271">
        <f>' V. Коефіцієнти'!F10</f>
        <v>28.15</v>
      </c>
      <c r="F42" s="271">
        <f>' V. Коефіцієнти'!G10</f>
        <v>40.382352941176471</v>
      </c>
      <c r="G42" s="60">
        <f t="shared" ref="G42:G43" si="4">F42-E42</f>
        <v>12.232352941176472</v>
      </c>
      <c r="H42" s="61">
        <f>F42/E42*100</f>
        <v>143.45418451572459</v>
      </c>
    </row>
    <row r="43" spans="1:8" ht="26.25" customHeight="1">
      <c r="A43" s="272" t="s">
        <v>374</v>
      </c>
      <c r="B43" s="266">
        <v>5120</v>
      </c>
      <c r="C43" s="271">
        <f>' V. Коефіцієнти'!D12</f>
        <v>0</v>
      </c>
      <c r="D43" s="271">
        <f>' V. Коефіцієнти'!E12</f>
        <v>0</v>
      </c>
      <c r="E43" s="271">
        <f>' V. Коефіцієнти'!F12</f>
        <v>0</v>
      </c>
      <c r="F43" s="271">
        <f>' V. Коефіцієнти'!G12</f>
        <v>0</v>
      </c>
      <c r="G43" s="60">
        <f t="shared" si="4"/>
        <v>0</v>
      </c>
      <c r="H43" s="61" t="e">
        <f>F43/E43*100</f>
        <v>#DIV/0!</v>
      </c>
    </row>
    <row r="44" spans="1:8" ht="31.5" customHeight="1">
      <c r="A44" s="403" t="s">
        <v>158</v>
      </c>
      <c r="B44" s="404"/>
      <c r="C44" s="404"/>
      <c r="D44" s="404"/>
      <c r="E44" s="404"/>
      <c r="F44" s="404"/>
      <c r="G44" s="404"/>
      <c r="H44" s="405"/>
    </row>
    <row r="45" spans="1:8" ht="31.5" customHeight="1">
      <c r="A45" s="270" t="s">
        <v>112</v>
      </c>
      <c r="B45" s="267">
        <v>6000</v>
      </c>
      <c r="C45" s="276">
        <v>1628</v>
      </c>
      <c r="D45" s="276">
        <v>1617</v>
      </c>
      <c r="E45" s="276">
        <v>1607</v>
      </c>
      <c r="F45" s="276">
        <v>1617</v>
      </c>
      <c r="G45" s="269">
        <f t="shared" ref="G45:G54" si="5">F45-E45</f>
        <v>10</v>
      </c>
      <c r="H45" s="61">
        <f>F45/E45*100</f>
        <v>100.62227753578097</v>
      </c>
    </row>
    <row r="46" spans="1:8" ht="26.25" customHeight="1">
      <c r="A46" s="270" t="s">
        <v>113</v>
      </c>
      <c r="B46" s="267">
        <v>6010</v>
      </c>
      <c r="C46" s="276">
        <v>1221</v>
      </c>
      <c r="D46" s="276">
        <v>1197</v>
      </c>
      <c r="E46" s="276">
        <v>1307</v>
      </c>
      <c r="F46" s="276">
        <v>1197</v>
      </c>
      <c r="G46" s="269">
        <f t="shared" si="5"/>
        <v>-110</v>
      </c>
      <c r="H46" s="61">
        <f t="shared" ref="H46:H54" si="6">F46/E46*100</f>
        <v>91.583779648048974</v>
      </c>
    </row>
    <row r="47" spans="1:8" ht="20.25" customHeight="1">
      <c r="A47" s="273" t="s">
        <v>193</v>
      </c>
      <c r="B47" s="267">
        <v>6020</v>
      </c>
      <c r="C47" s="386">
        <v>300</v>
      </c>
      <c r="D47" s="386">
        <v>197</v>
      </c>
      <c r="E47" s="386">
        <v>396</v>
      </c>
      <c r="F47" s="386">
        <v>197</v>
      </c>
      <c r="G47" s="385">
        <f t="shared" si="5"/>
        <v>-199</v>
      </c>
      <c r="H47" s="61">
        <f t="shared" si="6"/>
        <v>49.747474747474747</v>
      </c>
    </row>
    <row r="48" spans="1:8" ht="27.75" customHeight="1">
      <c r="A48" s="268" t="s">
        <v>191</v>
      </c>
      <c r="B48" s="267">
        <v>6030</v>
      </c>
      <c r="C48" s="276">
        <f>C45+C46</f>
        <v>2849</v>
      </c>
      <c r="D48" s="276">
        <v>2814</v>
      </c>
      <c r="E48" s="276">
        <v>2915</v>
      </c>
      <c r="F48" s="276">
        <v>2814</v>
      </c>
      <c r="G48" s="269">
        <f t="shared" si="5"/>
        <v>-101</v>
      </c>
      <c r="H48" s="61">
        <f t="shared" si="6"/>
        <v>96.535162950257288</v>
      </c>
    </row>
    <row r="49" spans="1:8" ht="24.75" customHeight="1">
      <c r="A49" s="270" t="s">
        <v>127</v>
      </c>
      <c r="B49" s="267">
        <v>6040</v>
      </c>
      <c r="C49" s="276"/>
      <c r="D49" s="276"/>
      <c r="E49" s="276"/>
      <c r="F49" s="276"/>
      <c r="G49" s="269">
        <f t="shared" si="5"/>
        <v>0</v>
      </c>
      <c r="H49" s="61" t="e">
        <f t="shared" si="6"/>
        <v>#DIV/0!</v>
      </c>
    </row>
    <row r="50" spans="1:8" ht="28.5" customHeight="1">
      <c r="A50" s="270" t="s">
        <v>128</v>
      </c>
      <c r="B50" s="267">
        <v>6050</v>
      </c>
      <c r="C50" s="276">
        <v>81</v>
      </c>
      <c r="D50" s="276">
        <v>68</v>
      </c>
      <c r="E50" s="276">
        <v>100</v>
      </c>
      <c r="F50" s="276">
        <v>68</v>
      </c>
      <c r="G50" s="269">
        <f t="shared" si="5"/>
        <v>-32</v>
      </c>
      <c r="H50" s="61">
        <f t="shared" si="6"/>
        <v>68</v>
      </c>
    </row>
    <row r="51" spans="1:8" ht="29.25" customHeight="1">
      <c r="A51" s="268" t="s">
        <v>192</v>
      </c>
      <c r="B51" s="267">
        <v>6060</v>
      </c>
      <c r="C51" s="269">
        <f>SUM(C49:C50)</f>
        <v>81</v>
      </c>
      <c r="D51" s="269">
        <f>SUM(D49:D50)</f>
        <v>68</v>
      </c>
      <c r="E51" s="269">
        <f>SUM(E49:E50)</f>
        <v>100</v>
      </c>
      <c r="F51" s="269">
        <f>SUM(F49:F50)</f>
        <v>68</v>
      </c>
      <c r="G51" s="269">
        <f t="shared" si="5"/>
        <v>-32</v>
      </c>
      <c r="H51" s="61">
        <f t="shared" si="6"/>
        <v>68</v>
      </c>
    </row>
    <row r="52" spans="1:8" ht="27" customHeight="1">
      <c r="A52" s="270" t="s">
        <v>194</v>
      </c>
      <c r="B52" s="267">
        <v>6070</v>
      </c>
      <c r="C52" s="276"/>
      <c r="D52" s="276"/>
      <c r="E52" s="276"/>
      <c r="F52" s="276"/>
      <c r="G52" s="269">
        <f t="shared" si="5"/>
        <v>0</v>
      </c>
      <c r="H52" s="61" t="e">
        <f t="shared" si="6"/>
        <v>#DIV/0!</v>
      </c>
    </row>
    <row r="53" spans="1:8" ht="24.75" customHeight="1">
      <c r="A53" s="270" t="s">
        <v>195</v>
      </c>
      <c r="B53" s="267">
        <v>6080</v>
      </c>
      <c r="C53" s="276"/>
      <c r="D53" s="276"/>
      <c r="E53" s="276"/>
      <c r="F53" s="276"/>
      <c r="G53" s="269">
        <f t="shared" si="5"/>
        <v>0</v>
      </c>
      <c r="H53" s="61" t="e">
        <f t="shared" si="6"/>
        <v>#DIV/0!</v>
      </c>
    </row>
    <row r="54" spans="1:8" ht="32.25" customHeight="1">
      <c r="A54" s="268" t="s">
        <v>114</v>
      </c>
      <c r="B54" s="266">
        <v>6090</v>
      </c>
      <c r="C54" s="276">
        <v>2768</v>
      </c>
      <c r="D54" s="276">
        <v>2746</v>
      </c>
      <c r="E54" s="276">
        <v>2815</v>
      </c>
      <c r="F54" s="276">
        <v>2746</v>
      </c>
      <c r="G54" s="269">
        <f t="shared" si="5"/>
        <v>-69</v>
      </c>
      <c r="H54" s="61">
        <f t="shared" si="6"/>
        <v>97.548845470692712</v>
      </c>
    </row>
    <row r="55" spans="1:8" ht="18.75">
      <c r="A55" s="262"/>
      <c r="B55" s="261"/>
      <c r="C55" s="261"/>
      <c r="D55" s="261"/>
      <c r="E55" s="261"/>
      <c r="F55" s="261"/>
      <c r="G55" s="261"/>
      <c r="H55" s="261"/>
    </row>
    <row r="56" spans="1:8" ht="36.75" customHeight="1">
      <c r="A56" s="66" t="s">
        <v>467</v>
      </c>
      <c r="B56" s="414" t="s">
        <v>269</v>
      </c>
      <c r="C56" s="414"/>
      <c r="D56" s="259"/>
      <c r="E56" s="68"/>
      <c r="F56" s="418" t="s">
        <v>466</v>
      </c>
      <c r="G56" s="418"/>
      <c r="H56" s="418"/>
    </row>
    <row r="57" spans="1:8" ht="15">
      <c r="A57" s="264" t="s">
        <v>69</v>
      </c>
      <c r="B57" s="70"/>
      <c r="C57" s="264" t="s">
        <v>70</v>
      </c>
      <c r="D57" s="264"/>
      <c r="E57" s="70"/>
      <c r="F57" s="413" t="s">
        <v>182</v>
      </c>
      <c r="G57" s="413"/>
      <c r="H57" s="413"/>
    </row>
    <row r="58" spans="1:8">
      <c r="A58" s="277"/>
      <c r="B58" s="277"/>
      <c r="C58" s="277"/>
      <c r="D58" s="277"/>
      <c r="E58" s="277"/>
      <c r="F58" s="277"/>
      <c r="G58" s="277"/>
      <c r="H58" s="277"/>
    </row>
  </sheetData>
  <mergeCells count="20">
    <mergeCell ref="F57:H57"/>
    <mergeCell ref="B56:C56"/>
    <mergeCell ref="A38:H38"/>
    <mergeCell ref="A40:H40"/>
    <mergeCell ref="A44:H44"/>
    <mergeCell ref="F56:H56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A1:B1"/>
    <mergeCell ref="A2:H2"/>
    <mergeCell ref="A3:H3"/>
    <mergeCell ref="A4:H4"/>
    <mergeCell ref="A12:H12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1"/>
  <sheetViews>
    <sheetView zoomScaleNormal="100" workbookViewId="0">
      <selection activeCell="L9" sqref="L9"/>
    </sheetView>
  </sheetViews>
  <sheetFormatPr defaultRowHeight="12.75"/>
  <cols>
    <col min="1" max="1" width="36.42578125" customWidth="1"/>
    <col min="2" max="2" width="10.5703125" customWidth="1"/>
    <col min="3" max="3" width="11.7109375" customWidth="1"/>
    <col min="4" max="5" width="11.140625" customWidth="1"/>
    <col min="6" max="6" width="14.5703125" customWidth="1"/>
    <col min="8" max="8" width="17.85546875" customWidth="1"/>
  </cols>
  <sheetData>
    <row r="1" spans="1:9" ht="45" customHeight="1">
      <c r="A1" s="168"/>
      <c r="B1" s="168"/>
      <c r="C1" s="168"/>
      <c r="D1" s="168"/>
      <c r="E1" s="168"/>
      <c r="F1" s="214"/>
    </row>
    <row r="2" spans="1:9" ht="48" customHeight="1">
      <c r="A2" s="675" t="s">
        <v>524</v>
      </c>
      <c r="B2" s="675"/>
      <c r="C2" s="675"/>
      <c r="D2" s="675"/>
      <c r="E2" s="675"/>
      <c r="F2" s="675"/>
    </row>
    <row r="3" spans="1:9" ht="23.25" customHeight="1">
      <c r="A3" s="168"/>
      <c r="B3" s="168"/>
      <c r="C3" s="168"/>
      <c r="D3" s="168"/>
      <c r="E3" s="168"/>
      <c r="F3" s="168" t="s">
        <v>294</v>
      </c>
    </row>
    <row r="4" spans="1:9" ht="18.75">
      <c r="A4" s="676" t="s">
        <v>295</v>
      </c>
      <c r="B4" s="678"/>
      <c r="C4" s="678"/>
      <c r="D4" s="678"/>
      <c r="E4" s="678"/>
      <c r="F4" s="678"/>
    </row>
    <row r="5" spans="1:9" ht="58.5" customHeight="1">
      <c r="A5" s="677"/>
      <c r="B5" s="210">
        <v>2019</v>
      </c>
      <c r="C5" s="210">
        <v>2020</v>
      </c>
      <c r="D5" s="210">
        <v>2021</v>
      </c>
      <c r="E5" s="210">
        <v>2022</v>
      </c>
      <c r="F5" s="210" t="s">
        <v>529</v>
      </c>
      <c r="H5" s="168"/>
    </row>
    <row r="6" spans="1:9" ht="24" customHeight="1">
      <c r="A6" s="170" t="s">
        <v>296</v>
      </c>
      <c r="B6" s="169">
        <v>13241</v>
      </c>
      <c r="C6" s="169">
        <v>19065</v>
      </c>
      <c r="D6" s="169">
        <v>17009</v>
      </c>
      <c r="E6" s="169">
        <v>14583</v>
      </c>
      <c r="F6" s="169">
        <v>16091</v>
      </c>
      <c r="H6" s="348"/>
    </row>
    <row r="7" spans="1:9" ht="27" customHeight="1">
      <c r="A7" s="170" t="s">
        <v>204</v>
      </c>
      <c r="B7" s="169">
        <v>13105.4</v>
      </c>
      <c r="C7" s="169">
        <v>18882.099999999999</v>
      </c>
      <c r="D7" s="169">
        <v>16912</v>
      </c>
      <c r="E7" s="169">
        <v>14481</v>
      </c>
      <c r="F7" s="169">
        <v>16079</v>
      </c>
      <c r="H7" s="348"/>
    </row>
    <row r="8" spans="1:9" ht="29.25" customHeight="1">
      <c r="A8" s="170" t="s">
        <v>297</v>
      </c>
      <c r="B8" s="169">
        <f t="shared" ref="B8:D8" si="0">B6-B7</f>
        <v>135.60000000000036</v>
      </c>
      <c r="C8" s="169">
        <f t="shared" si="0"/>
        <v>182.90000000000146</v>
      </c>
      <c r="D8" s="169">
        <f t="shared" si="0"/>
        <v>97</v>
      </c>
      <c r="E8" s="169">
        <v>102</v>
      </c>
      <c r="F8" s="169">
        <v>12</v>
      </c>
      <c r="H8" s="168"/>
    </row>
    <row r="9" spans="1:9" ht="32.25" customHeight="1">
      <c r="A9" s="170" t="s">
        <v>298</v>
      </c>
      <c r="B9" s="169"/>
      <c r="C9" s="169"/>
      <c r="D9" s="169"/>
      <c r="E9" s="169"/>
      <c r="F9" s="169"/>
      <c r="H9" s="168"/>
    </row>
    <row r="10" spans="1:9" ht="47.25" customHeight="1">
      <c r="A10" s="170" t="s">
        <v>299</v>
      </c>
      <c r="B10" s="169">
        <v>115.2</v>
      </c>
      <c r="C10" s="169">
        <v>270.7</v>
      </c>
      <c r="D10" s="169">
        <v>353</v>
      </c>
      <c r="E10" s="169">
        <v>441</v>
      </c>
      <c r="F10" s="189">
        <v>452</v>
      </c>
      <c r="H10" s="349"/>
    </row>
    <row r="11" spans="1:9" ht="46.5" customHeight="1">
      <c r="A11" s="170" t="s">
        <v>339</v>
      </c>
      <c r="B11" s="169">
        <v>21</v>
      </c>
      <c r="C11" s="169">
        <v>26.7</v>
      </c>
      <c r="D11" s="169">
        <v>26.7</v>
      </c>
      <c r="E11" s="169">
        <v>58.5</v>
      </c>
      <c r="F11" s="171">
        <v>40.799999999999997</v>
      </c>
      <c r="H11" s="366"/>
    </row>
    <row r="12" spans="1:9" ht="43.5" customHeight="1">
      <c r="A12" s="170" t="s">
        <v>340</v>
      </c>
      <c r="B12" s="169">
        <v>208.7</v>
      </c>
      <c r="C12" s="169">
        <v>280.2</v>
      </c>
      <c r="D12" s="169">
        <v>236.5</v>
      </c>
      <c r="E12" s="169">
        <v>22.7</v>
      </c>
      <c r="F12" s="171">
        <v>67.5</v>
      </c>
      <c r="H12" s="366"/>
    </row>
    <row r="13" spans="1:9" ht="41.25" customHeight="1">
      <c r="A13" s="172" t="s">
        <v>341</v>
      </c>
      <c r="B13" s="174">
        <v>13</v>
      </c>
      <c r="C13" s="174">
        <v>13</v>
      </c>
      <c r="D13" s="174">
        <v>11</v>
      </c>
      <c r="E13" s="174">
        <v>10</v>
      </c>
      <c r="F13" s="174">
        <v>10</v>
      </c>
      <c r="H13" s="367"/>
    </row>
    <row r="14" spans="1:9" ht="33.75" customHeight="1">
      <c r="A14" s="173" t="s">
        <v>436</v>
      </c>
      <c r="B14" s="174">
        <v>13</v>
      </c>
      <c r="C14" s="174">
        <v>13</v>
      </c>
      <c r="D14" s="174">
        <v>11</v>
      </c>
      <c r="E14" s="174">
        <v>10</v>
      </c>
      <c r="F14" s="174">
        <v>10</v>
      </c>
      <c r="H14" s="168"/>
    </row>
    <row r="15" spans="1:9" ht="51" customHeight="1">
      <c r="A15" s="172" t="s">
        <v>342</v>
      </c>
      <c r="B15" s="174">
        <v>13</v>
      </c>
      <c r="C15" s="174">
        <v>13</v>
      </c>
      <c r="D15" s="174">
        <v>11</v>
      </c>
      <c r="E15" s="174">
        <v>10</v>
      </c>
      <c r="F15" s="174">
        <v>10</v>
      </c>
      <c r="H15" s="168"/>
    </row>
    <row r="16" spans="1:9" ht="35.25" customHeight="1">
      <c r="A16" s="674"/>
      <c r="B16" s="674"/>
      <c r="C16" s="674"/>
      <c r="D16" s="674"/>
      <c r="E16" s="674"/>
      <c r="F16" s="674"/>
      <c r="H16" s="168"/>
      <c r="I16" s="171"/>
    </row>
    <row r="18" spans="1:3" ht="18.75">
      <c r="A18" s="186" t="s">
        <v>303</v>
      </c>
      <c r="C18" t="s">
        <v>466</v>
      </c>
    </row>
    <row r="19" spans="1:3" ht="18.75">
      <c r="A19" s="187"/>
    </row>
    <row r="20" spans="1:3" ht="18.75">
      <c r="A20" s="188" t="s">
        <v>304</v>
      </c>
      <c r="C20" t="s">
        <v>474</v>
      </c>
    </row>
    <row r="21" spans="1:3">
      <c r="A21" s="185"/>
    </row>
  </sheetData>
  <mergeCells count="4">
    <mergeCell ref="A16:F16"/>
    <mergeCell ref="A2:F2"/>
    <mergeCell ref="A4:A5"/>
    <mergeCell ref="B4:F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zoomScaleNormal="100" workbookViewId="0">
      <selection activeCell="B5" sqref="B5:H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36"/>
      <c r="B1" s="140"/>
      <c r="C1" s="140"/>
      <c r="D1" s="140"/>
      <c r="E1" s="141"/>
      <c r="F1" s="141"/>
      <c r="G1" s="141"/>
      <c r="H1" s="141"/>
      <c r="I1" s="679" t="s">
        <v>370</v>
      </c>
      <c r="J1" s="679"/>
      <c r="K1" s="679"/>
      <c r="L1" s="679"/>
      <c r="M1" s="679"/>
    </row>
    <row r="2" spans="1:15" ht="55.5" customHeight="1">
      <c r="A2" s="680" t="s">
        <v>475</v>
      </c>
      <c r="B2" s="680"/>
      <c r="C2" s="680"/>
      <c r="D2" s="680"/>
      <c r="E2" s="680"/>
      <c r="F2" s="680"/>
      <c r="G2" s="680"/>
      <c r="H2" s="680"/>
      <c r="I2" s="680"/>
      <c r="J2" s="680"/>
      <c r="K2" s="680"/>
      <c r="L2" s="680"/>
      <c r="M2" s="680"/>
    </row>
    <row r="3" spans="1:15" ht="23.25" customHeight="1">
      <c r="A3" s="379"/>
      <c r="B3" s="681" t="s">
        <v>535</v>
      </c>
      <c r="C3" s="681"/>
      <c r="D3" s="681"/>
      <c r="E3" s="681"/>
      <c r="F3" s="681"/>
      <c r="G3" s="681"/>
      <c r="H3" s="681"/>
      <c r="I3" s="681"/>
      <c r="J3" s="681"/>
      <c r="K3" s="681"/>
      <c r="L3" s="681"/>
      <c r="M3" s="136"/>
    </row>
    <row r="4" spans="1:15" ht="22.5" customHeight="1">
      <c r="A4" s="379"/>
      <c r="B4" s="682" t="s">
        <v>530</v>
      </c>
      <c r="C4" s="682"/>
      <c r="D4" s="682"/>
      <c r="E4" s="682"/>
      <c r="F4" s="682"/>
      <c r="G4" s="682"/>
      <c r="H4" s="682"/>
      <c r="I4" s="142"/>
      <c r="J4" s="142"/>
      <c r="K4" s="142"/>
      <c r="L4" s="142"/>
      <c r="M4" s="136"/>
    </row>
    <row r="5" spans="1:15" ht="15">
      <c r="A5" s="379"/>
      <c r="B5" s="682" t="s">
        <v>531</v>
      </c>
      <c r="C5" s="682"/>
      <c r="D5" s="682"/>
      <c r="E5" s="682"/>
      <c r="F5" s="682"/>
      <c r="G5" s="682"/>
      <c r="H5" s="682"/>
      <c r="I5" s="142"/>
      <c r="J5" s="142"/>
      <c r="K5" s="142"/>
      <c r="L5" s="142"/>
      <c r="M5" s="136"/>
    </row>
    <row r="6" spans="1:15" ht="6.75" customHeight="1">
      <c r="A6" s="379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36"/>
    </row>
    <row r="7" spans="1:15" ht="24" customHeight="1">
      <c r="A7" s="690" t="s">
        <v>314</v>
      </c>
      <c r="B7" s="690"/>
      <c r="C7" s="690"/>
      <c r="D7" s="690"/>
      <c r="E7" s="380"/>
      <c r="F7" s="380"/>
      <c r="G7" s="380"/>
      <c r="H7" s="380"/>
      <c r="I7" s="380"/>
      <c r="J7" s="380"/>
      <c r="K7" s="380"/>
      <c r="L7" s="144"/>
      <c r="M7" s="144"/>
      <c r="O7" s="144" t="s">
        <v>294</v>
      </c>
    </row>
    <row r="8" spans="1:15" ht="28.5" customHeight="1">
      <c r="A8" s="691" t="s">
        <v>315</v>
      </c>
      <c r="B8" s="683" t="s">
        <v>316</v>
      </c>
      <c r="C8" s="683" t="s">
        <v>317</v>
      </c>
      <c r="D8" s="683" t="s">
        <v>318</v>
      </c>
      <c r="E8" s="683" t="s">
        <v>319</v>
      </c>
      <c r="F8" s="683"/>
      <c r="G8" s="683" t="s">
        <v>320</v>
      </c>
      <c r="H8" s="683"/>
      <c r="I8" s="683" t="s">
        <v>321</v>
      </c>
      <c r="J8" s="683"/>
      <c r="K8" s="683" t="s">
        <v>322</v>
      </c>
      <c r="L8" s="683"/>
      <c r="M8" s="684" t="s">
        <v>323</v>
      </c>
      <c r="N8" s="686" t="s">
        <v>324</v>
      </c>
      <c r="O8" s="687"/>
    </row>
    <row r="9" spans="1:15" ht="28.5" customHeight="1">
      <c r="A9" s="691"/>
      <c r="B9" s="683"/>
      <c r="C9" s="683"/>
      <c r="D9" s="683"/>
      <c r="E9" s="683"/>
      <c r="F9" s="683"/>
      <c r="G9" s="683"/>
      <c r="H9" s="683"/>
      <c r="I9" s="683"/>
      <c r="J9" s="683"/>
      <c r="K9" s="683"/>
      <c r="L9" s="683"/>
      <c r="M9" s="685"/>
      <c r="N9" s="688"/>
      <c r="O9" s="689"/>
    </row>
    <row r="10" spans="1:15" ht="23.25" customHeight="1">
      <c r="A10" s="691"/>
      <c r="B10" s="683"/>
      <c r="C10" s="683"/>
      <c r="D10" s="683"/>
      <c r="E10" s="147" t="s">
        <v>325</v>
      </c>
      <c r="F10" s="147" t="s">
        <v>326</v>
      </c>
      <c r="G10" s="147" t="s">
        <v>325</v>
      </c>
      <c r="H10" s="147" t="s">
        <v>326</v>
      </c>
      <c r="I10" s="147" t="s">
        <v>325</v>
      </c>
      <c r="J10" s="147" t="s">
        <v>326</v>
      </c>
      <c r="K10" s="147" t="s">
        <v>325</v>
      </c>
      <c r="L10" s="147" t="s">
        <v>326</v>
      </c>
      <c r="M10" s="145" t="s">
        <v>327</v>
      </c>
      <c r="N10" s="147" t="s">
        <v>325</v>
      </c>
      <c r="O10" s="147" t="s">
        <v>326</v>
      </c>
    </row>
    <row r="11" spans="1:15" ht="17.25" customHeight="1">
      <c r="A11" s="148">
        <v>1</v>
      </c>
      <c r="B11" s="147">
        <v>2</v>
      </c>
      <c r="C11" s="147">
        <v>3</v>
      </c>
      <c r="D11" s="147">
        <v>4</v>
      </c>
      <c r="E11" s="147">
        <v>5</v>
      </c>
      <c r="F11" s="147">
        <v>6</v>
      </c>
      <c r="G11" s="147">
        <v>7</v>
      </c>
      <c r="H11" s="147">
        <v>8</v>
      </c>
      <c r="I11" s="147">
        <v>9</v>
      </c>
      <c r="J11" s="147">
        <v>10</v>
      </c>
      <c r="K11" s="147">
        <v>11</v>
      </c>
      <c r="L11" s="147">
        <v>12</v>
      </c>
      <c r="M11" s="148">
        <v>13</v>
      </c>
      <c r="N11" s="175">
        <v>14</v>
      </c>
      <c r="O11" s="175">
        <v>15</v>
      </c>
    </row>
    <row r="12" spans="1:15" ht="9" customHeight="1">
      <c r="A12" s="150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36"/>
    </row>
    <row r="13" spans="1:15" ht="28.5" customHeight="1">
      <c r="A13" s="690" t="s">
        <v>328</v>
      </c>
      <c r="B13" s="692"/>
      <c r="C13" s="692"/>
      <c r="D13" s="692"/>
      <c r="E13" s="143"/>
      <c r="F13" s="143"/>
      <c r="G13" s="143"/>
      <c r="H13" s="143"/>
      <c r="I13" s="143"/>
      <c r="J13" s="143"/>
      <c r="K13" s="143"/>
      <c r="L13" s="144"/>
      <c r="M13" s="144"/>
      <c r="O13" s="144" t="s">
        <v>294</v>
      </c>
    </row>
    <row r="14" spans="1:15" ht="30" customHeight="1">
      <c r="A14" s="691" t="s">
        <v>315</v>
      </c>
      <c r="B14" s="683" t="s">
        <v>316</v>
      </c>
      <c r="C14" s="683" t="s">
        <v>329</v>
      </c>
      <c r="D14" s="683" t="s">
        <v>318</v>
      </c>
      <c r="E14" s="683" t="s">
        <v>319</v>
      </c>
      <c r="F14" s="683"/>
      <c r="G14" s="683" t="s">
        <v>320</v>
      </c>
      <c r="H14" s="683"/>
      <c r="I14" s="683" t="s">
        <v>321</v>
      </c>
      <c r="J14" s="683"/>
      <c r="K14" s="683" t="s">
        <v>322</v>
      </c>
      <c r="L14" s="683"/>
      <c r="M14" s="684" t="s">
        <v>323</v>
      </c>
      <c r="N14" s="686" t="s">
        <v>324</v>
      </c>
      <c r="O14" s="687"/>
    </row>
    <row r="15" spans="1:15" ht="19.5" customHeight="1">
      <c r="A15" s="693"/>
      <c r="B15" s="683"/>
      <c r="C15" s="683"/>
      <c r="D15" s="683"/>
      <c r="E15" s="683"/>
      <c r="F15" s="683"/>
      <c r="G15" s="683"/>
      <c r="H15" s="683"/>
      <c r="I15" s="683"/>
      <c r="J15" s="683"/>
      <c r="K15" s="683"/>
      <c r="L15" s="683"/>
      <c r="M15" s="685"/>
      <c r="N15" s="688"/>
      <c r="O15" s="689"/>
    </row>
    <row r="16" spans="1:15" ht="21.75" customHeight="1">
      <c r="A16" s="693"/>
      <c r="B16" s="683"/>
      <c r="C16" s="683"/>
      <c r="D16" s="683"/>
      <c r="E16" s="147" t="s">
        <v>325</v>
      </c>
      <c r="F16" s="147" t="s">
        <v>326</v>
      </c>
      <c r="G16" s="147" t="s">
        <v>325</v>
      </c>
      <c r="H16" s="147" t="s">
        <v>326</v>
      </c>
      <c r="I16" s="147" t="s">
        <v>325</v>
      </c>
      <c r="J16" s="147" t="s">
        <v>326</v>
      </c>
      <c r="K16" s="147" t="s">
        <v>325</v>
      </c>
      <c r="L16" s="147" t="s">
        <v>326</v>
      </c>
      <c r="M16" s="145" t="s">
        <v>327</v>
      </c>
      <c r="N16" s="147" t="s">
        <v>325</v>
      </c>
      <c r="O16" s="147" t="s">
        <v>326</v>
      </c>
    </row>
    <row r="17" spans="1:15">
      <c r="A17" s="148">
        <v>1</v>
      </c>
      <c r="B17" s="147">
        <v>2</v>
      </c>
      <c r="C17" s="147">
        <v>3</v>
      </c>
      <c r="D17" s="147">
        <v>4</v>
      </c>
      <c r="E17" s="147">
        <v>5</v>
      </c>
      <c r="F17" s="147">
        <v>6</v>
      </c>
      <c r="G17" s="147">
        <v>7</v>
      </c>
      <c r="H17" s="147">
        <v>8</v>
      </c>
      <c r="I17" s="147">
        <v>9</v>
      </c>
      <c r="J17" s="147">
        <v>10</v>
      </c>
      <c r="K17" s="147">
        <v>11</v>
      </c>
      <c r="L17" s="147">
        <v>12</v>
      </c>
      <c r="M17" s="148">
        <v>13</v>
      </c>
      <c r="N17" s="149">
        <v>14</v>
      </c>
      <c r="O17" s="149">
        <v>15</v>
      </c>
    </row>
    <row r="18" spans="1:15">
      <c r="A18" s="150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5" ht="18" customHeight="1">
      <c r="A19" s="152" t="s">
        <v>330</v>
      </c>
      <c r="B19" s="152"/>
      <c r="C19" s="152"/>
      <c r="D19" s="152"/>
      <c r="E19" s="152"/>
      <c r="F19" s="152"/>
      <c r="G19" s="153"/>
      <c r="H19" s="153"/>
      <c r="I19" s="153"/>
      <c r="J19" s="153"/>
      <c r="K19" s="153"/>
      <c r="L19" s="153"/>
      <c r="M19" s="144" t="s">
        <v>294</v>
      </c>
    </row>
    <row r="20" spans="1:15" ht="42.75" customHeight="1">
      <c r="A20" s="154" t="s">
        <v>315</v>
      </c>
      <c r="B20" s="694" t="s">
        <v>316</v>
      </c>
      <c r="C20" s="694"/>
      <c r="D20" s="694" t="s">
        <v>331</v>
      </c>
      <c r="E20" s="694"/>
      <c r="F20" s="694"/>
      <c r="G20" s="694" t="s">
        <v>318</v>
      </c>
      <c r="H20" s="694"/>
      <c r="I20" s="694" t="s">
        <v>332</v>
      </c>
      <c r="J20" s="694"/>
      <c r="K20" s="694"/>
      <c r="L20" s="683" t="s">
        <v>323</v>
      </c>
      <c r="M20" s="683"/>
    </row>
    <row r="21" spans="1:15" ht="12.75" customHeight="1">
      <c r="A21" s="146">
        <v>1</v>
      </c>
      <c r="B21" s="694">
        <v>2</v>
      </c>
      <c r="C21" s="694"/>
      <c r="D21" s="694">
        <v>3</v>
      </c>
      <c r="E21" s="694"/>
      <c r="F21" s="694"/>
      <c r="G21" s="694">
        <v>4</v>
      </c>
      <c r="H21" s="694"/>
      <c r="I21" s="694">
        <v>5</v>
      </c>
      <c r="J21" s="694"/>
      <c r="K21" s="694"/>
      <c r="L21" s="694">
        <v>6</v>
      </c>
      <c r="M21" s="694"/>
    </row>
    <row r="22" spans="1:15">
      <c r="A22" s="137"/>
      <c r="B22" s="155"/>
      <c r="C22" s="156"/>
      <c r="D22" s="156"/>
      <c r="E22" s="156"/>
      <c r="F22" s="156"/>
      <c r="G22" s="153"/>
      <c r="H22" s="153"/>
      <c r="I22" s="153"/>
      <c r="J22" s="153"/>
      <c r="K22" s="153"/>
      <c r="L22" s="153"/>
      <c r="M22" s="136"/>
      <c r="N22" t="s">
        <v>477</v>
      </c>
    </row>
    <row r="23" spans="1:15">
      <c r="A23" s="136"/>
      <c r="B23" s="138"/>
      <c r="C23" s="138"/>
      <c r="D23" s="139"/>
      <c r="E23" s="157"/>
      <c r="F23" s="157"/>
      <c r="G23" s="139"/>
      <c r="H23" s="139"/>
      <c r="I23" s="139"/>
      <c r="J23" s="139"/>
      <c r="K23" s="139"/>
      <c r="L23" s="139"/>
      <c r="M23" s="136"/>
    </row>
    <row r="24" spans="1:15">
      <c r="A24" s="136"/>
      <c r="B24" s="139" t="s">
        <v>303</v>
      </c>
      <c r="C24" s="139"/>
      <c r="D24" s="139"/>
      <c r="E24" s="139"/>
      <c r="F24" s="139"/>
      <c r="G24" s="157"/>
      <c r="H24" s="157"/>
      <c r="I24" s="157"/>
      <c r="J24" s="157"/>
      <c r="K24" s="139" t="s">
        <v>304</v>
      </c>
      <c r="L24" s="139"/>
      <c r="M24" s="136" t="s">
        <v>474</v>
      </c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B2:P25"/>
  <sheetViews>
    <sheetView view="pageBreakPreview" zoomScale="60" zoomScaleNormal="100" workbookViewId="0">
      <selection activeCell="J22" sqref="J22:L22"/>
    </sheetView>
  </sheetViews>
  <sheetFormatPr defaultRowHeight="12.75"/>
  <sheetData>
    <row r="2" spans="2:16">
      <c r="B2" s="136"/>
      <c r="C2" s="140"/>
      <c r="D2" s="140"/>
      <c r="E2" s="140"/>
      <c r="F2" s="141"/>
      <c r="G2" s="141"/>
      <c r="H2" s="141"/>
      <c r="I2" s="141"/>
      <c r="J2" s="679" t="s">
        <v>370</v>
      </c>
      <c r="K2" s="679"/>
      <c r="L2" s="679"/>
      <c r="M2" s="679"/>
      <c r="N2" s="679"/>
    </row>
    <row r="3" spans="2:16" ht="20.25">
      <c r="B3" s="680" t="s">
        <v>475</v>
      </c>
      <c r="C3" s="680"/>
      <c r="D3" s="680"/>
      <c r="E3" s="680"/>
      <c r="F3" s="680"/>
      <c r="G3" s="680"/>
      <c r="H3" s="680"/>
      <c r="I3" s="680"/>
      <c r="J3" s="680"/>
      <c r="K3" s="680"/>
      <c r="L3" s="680"/>
      <c r="M3" s="680"/>
      <c r="N3" s="680"/>
    </row>
    <row r="4" spans="2:16" ht="15">
      <c r="B4" s="379"/>
      <c r="C4" s="681" t="s">
        <v>535</v>
      </c>
      <c r="D4" s="681"/>
      <c r="E4" s="681"/>
      <c r="F4" s="681"/>
      <c r="G4" s="681"/>
      <c r="H4" s="681"/>
      <c r="I4" s="681"/>
      <c r="J4" s="681"/>
      <c r="K4" s="681"/>
      <c r="L4" s="681"/>
      <c r="M4" s="681"/>
      <c r="N4" s="136"/>
    </row>
    <row r="5" spans="2:16" ht="15">
      <c r="B5" s="379"/>
      <c r="C5" s="682" t="s">
        <v>530</v>
      </c>
      <c r="D5" s="682"/>
      <c r="E5" s="682"/>
      <c r="F5" s="682"/>
      <c r="G5" s="682"/>
      <c r="H5" s="682"/>
      <c r="I5" s="682"/>
      <c r="J5" s="381"/>
      <c r="K5" s="381"/>
      <c r="L5" s="381"/>
      <c r="M5" s="381"/>
      <c r="N5" s="136"/>
    </row>
    <row r="6" spans="2:16" ht="15">
      <c r="B6" s="379"/>
      <c r="C6" s="682" t="s">
        <v>531</v>
      </c>
      <c r="D6" s="682"/>
      <c r="E6" s="682"/>
      <c r="F6" s="682"/>
      <c r="G6" s="682"/>
      <c r="H6" s="682"/>
      <c r="I6" s="682"/>
      <c r="J6" s="381"/>
      <c r="K6" s="381"/>
      <c r="L6" s="381"/>
      <c r="M6" s="381"/>
      <c r="N6" s="136"/>
    </row>
    <row r="7" spans="2:16" ht="15">
      <c r="B7" s="379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136"/>
    </row>
    <row r="8" spans="2:16">
      <c r="B8" s="690" t="s">
        <v>314</v>
      </c>
      <c r="C8" s="690"/>
      <c r="D8" s="690"/>
      <c r="E8" s="690"/>
      <c r="F8" s="380"/>
      <c r="G8" s="380"/>
      <c r="H8" s="380"/>
      <c r="I8" s="380"/>
      <c r="J8" s="380"/>
      <c r="K8" s="380"/>
      <c r="L8" s="380"/>
      <c r="M8" s="144"/>
      <c r="N8" s="144"/>
      <c r="P8" s="144" t="s">
        <v>294</v>
      </c>
    </row>
    <row r="9" spans="2:16">
      <c r="B9" s="691" t="s">
        <v>315</v>
      </c>
      <c r="C9" s="683" t="s">
        <v>316</v>
      </c>
      <c r="D9" s="683" t="s">
        <v>317</v>
      </c>
      <c r="E9" s="683" t="s">
        <v>318</v>
      </c>
      <c r="F9" s="683" t="s">
        <v>319</v>
      </c>
      <c r="G9" s="683"/>
      <c r="H9" s="683" t="s">
        <v>320</v>
      </c>
      <c r="I9" s="683"/>
      <c r="J9" s="683" t="s">
        <v>321</v>
      </c>
      <c r="K9" s="683"/>
      <c r="L9" s="683" t="s">
        <v>322</v>
      </c>
      <c r="M9" s="683"/>
      <c r="N9" s="684" t="s">
        <v>323</v>
      </c>
      <c r="O9" s="686" t="s">
        <v>324</v>
      </c>
      <c r="P9" s="687"/>
    </row>
    <row r="10" spans="2:16">
      <c r="B10" s="691"/>
      <c r="C10" s="683"/>
      <c r="D10" s="683"/>
      <c r="E10" s="683"/>
      <c r="F10" s="683"/>
      <c r="G10" s="683"/>
      <c r="H10" s="683"/>
      <c r="I10" s="683"/>
      <c r="J10" s="683"/>
      <c r="K10" s="683"/>
      <c r="L10" s="683"/>
      <c r="M10" s="683"/>
      <c r="N10" s="685"/>
      <c r="O10" s="688"/>
      <c r="P10" s="689"/>
    </row>
    <row r="11" spans="2:16">
      <c r="B11" s="691"/>
      <c r="C11" s="683"/>
      <c r="D11" s="683"/>
      <c r="E11" s="683"/>
      <c r="F11" s="147" t="s">
        <v>325</v>
      </c>
      <c r="G11" s="147" t="s">
        <v>326</v>
      </c>
      <c r="H11" s="147" t="s">
        <v>325</v>
      </c>
      <c r="I11" s="147" t="s">
        <v>326</v>
      </c>
      <c r="J11" s="147" t="s">
        <v>325</v>
      </c>
      <c r="K11" s="147" t="s">
        <v>326</v>
      </c>
      <c r="L11" s="147" t="s">
        <v>325</v>
      </c>
      <c r="M11" s="147" t="s">
        <v>326</v>
      </c>
      <c r="N11" s="382" t="s">
        <v>327</v>
      </c>
      <c r="O11" s="147" t="s">
        <v>325</v>
      </c>
      <c r="P11" s="147" t="s">
        <v>326</v>
      </c>
    </row>
    <row r="12" spans="2:16">
      <c r="B12" s="148">
        <v>1</v>
      </c>
      <c r="C12" s="147">
        <v>2</v>
      </c>
      <c r="D12" s="147">
        <v>3</v>
      </c>
      <c r="E12" s="147">
        <v>4</v>
      </c>
      <c r="F12" s="147">
        <v>5</v>
      </c>
      <c r="G12" s="147">
        <v>6</v>
      </c>
      <c r="H12" s="147">
        <v>7</v>
      </c>
      <c r="I12" s="147">
        <v>8</v>
      </c>
      <c r="J12" s="147">
        <v>9</v>
      </c>
      <c r="K12" s="147">
        <v>10</v>
      </c>
      <c r="L12" s="147">
        <v>11</v>
      </c>
      <c r="M12" s="147">
        <v>12</v>
      </c>
      <c r="N12" s="148">
        <v>13</v>
      </c>
      <c r="O12" s="175">
        <v>14</v>
      </c>
      <c r="P12" s="175">
        <v>15</v>
      </c>
    </row>
    <row r="13" spans="2:16">
      <c r="B13" s="150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36"/>
    </row>
    <row r="14" spans="2:16">
      <c r="B14" s="690" t="s">
        <v>328</v>
      </c>
      <c r="C14" s="692"/>
      <c r="D14" s="692"/>
      <c r="E14" s="692"/>
      <c r="F14" s="143"/>
      <c r="G14" s="143"/>
      <c r="H14" s="143"/>
      <c r="I14" s="143"/>
      <c r="J14" s="143"/>
      <c r="K14" s="143"/>
      <c r="L14" s="143"/>
      <c r="M14" s="144"/>
      <c r="N14" s="144"/>
      <c r="P14" s="144" t="s">
        <v>294</v>
      </c>
    </row>
    <row r="15" spans="2:16">
      <c r="B15" s="691" t="s">
        <v>315</v>
      </c>
      <c r="C15" s="683" t="s">
        <v>316</v>
      </c>
      <c r="D15" s="683" t="s">
        <v>329</v>
      </c>
      <c r="E15" s="683" t="s">
        <v>318</v>
      </c>
      <c r="F15" s="683" t="s">
        <v>319</v>
      </c>
      <c r="G15" s="683"/>
      <c r="H15" s="683" t="s">
        <v>320</v>
      </c>
      <c r="I15" s="683"/>
      <c r="J15" s="683" t="s">
        <v>321</v>
      </c>
      <c r="K15" s="683"/>
      <c r="L15" s="683" t="s">
        <v>322</v>
      </c>
      <c r="M15" s="683"/>
      <c r="N15" s="684" t="s">
        <v>323</v>
      </c>
      <c r="O15" s="686" t="s">
        <v>324</v>
      </c>
      <c r="P15" s="687"/>
    </row>
    <row r="16" spans="2:16">
      <c r="B16" s="693"/>
      <c r="C16" s="683"/>
      <c r="D16" s="683"/>
      <c r="E16" s="683"/>
      <c r="F16" s="683"/>
      <c r="G16" s="683"/>
      <c r="H16" s="683"/>
      <c r="I16" s="683"/>
      <c r="J16" s="683"/>
      <c r="K16" s="683"/>
      <c r="L16" s="683"/>
      <c r="M16" s="683"/>
      <c r="N16" s="685"/>
      <c r="O16" s="688"/>
      <c r="P16" s="689"/>
    </row>
    <row r="17" spans="2:16">
      <c r="B17" s="693"/>
      <c r="C17" s="683"/>
      <c r="D17" s="683"/>
      <c r="E17" s="683"/>
      <c r="F17" s="147" t="s">
        <v>325</v>
      </c>
      <c r="G17" s="147" t="s">
        <v>326</v>
      </c>
      <c r="H17" s="147" t="s">
        <v>325</v>
      </c>
      <c r="I17" s="147" t="s">
        <v>326</v>
      </c>
      <c r="J17" s="147" t="s">
        <v>325</v>
      </c>
      <c r="K17" s="147" t="s">
        <v>326</v>
      </c>
      <c r="L17" s="147" t="s">
        <v>325</v>
      </c>
      <c r="M17" s="147" t="s">
        <v>326</v>
      </c>
      <c r="N17" s="382" t="s">
        <v>327</v>
      </c>
      <c r="O17" s="147" t="s">
        <v>325</v>
      </c>
      <c r="P17" s="147" t="s">
        <v>326</v>
      </c>
    </row>
    <row r="18" spans="2:16">
      <c r="B18" s="148">
        <v>1</v>
      </c>
      <c r="C18" s="147">
        <v>2</v>
      </c>
      <c r="D18" s="147">
        <v>3</v>
      </c>
      <c r="E18" s="147">
        <v>4</v>
      </c>
      <c r="F18" s="147">
        <v>5</v>
      </c>
      <c r="G18" s="147">
        <v>6</v>
      </c>
      <c r="H18" s="147">
        <v>7</v>
      </c>
      <c r="I18" s="147">
        <v>8</v>
      </c>
      <c r="J18" s="147">
        <v>9</v>
      </c>
      <c r="K18" s="147">
        <v>10</v>
      </c>
      <c r="L18" s="147">
        <v>11</v>
      </c>
      <c r="M18" s="147">
        <v>12</v>
      </c>
      <c r="N18" s="148">
        <v>13</v>
      </c>
      <c r="O18" s="149">
        <v>14</v>
      </c>
      <c r="P18" s="149">
        <v>15</v>
      </c>
    </row>
    <row r="19" spans="2:16">
      <c r="B19" s="150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36"/>
    </row>
    <row r="20" spans="2:16">
      <c r="B20" s="152" t="s">
        <v>330</v>
      </c>
      <c r="C20" s="152"/>
      <c r="D20" s="152"/>
      <c r="E20" s="152"/>
      <c r="F20" s="152"/>
      <c r="G20" s="152"/>
      <c r="H20" s="153"/>
      <c r="I20" s="153"/>
      <c r="J20" s="153"/>
      <c r="K20" s="153"/>
      <c r="L20" s="153"/>
      <c r="M20" s="153"/>
      <c r="N20" s="144" t="s">
        <v>294</v>
      </c>
    </row>
    <row r="21" spans="2:16">
      <c r="B21" s="154" t="s">
        <v>315</v>
      </c>
      <c r="C21" s="694" t="s">
        <v>316</v>
      </c>
      <c r="D21" s="694"/>
      <c r="E21" s="694" t="s">
        <v>331</v>
      </c>
      <c r="F21" s="694"/>
      <c r="G21" s="694"/>
      <c r="H21" s="694" t="s">
        <v>318</v>
      </c>
      <c r="I21" s="694"/>
      <c r="J21" s="694" t="s">
        <v>332</v>
      </c>
      <c r="K21" s="694"/>
      <c r="L21" s="694"/>
      <c r="M21" s="683" t="s">
        <v>323</v>
      </c>
      <c r="N21" s="683"/>
    </row>
    <row r="22" spans="2:16">
      <c r="B22" s="383">
        <v>1</v>
      </c>
      <c r="C22" s="694">
        <v>2</v>
      </c>
      <c r="D22" s="694"/>
      <c r="E22" s="694">
        <v>3</v>
      </c>
      <c r="F22" s="694"/>
      <c r="G22" s="694"/>
      <c r="H22" s="694">
        <v>4</v>
      </c>
      <c r="I22" s="694"/>
      <c r="J22" s="694">
        <v>5</v>
      </c>
      <c r="K22" s="694"/>
      <c r="L22" s="694"/>
      <c r="M22" s="694">
        <v>6</v>
      </c>
      <c r="N22" s="694"/>
    </row>
    <row r="23" spans="2:16">
      <c r="B23" s="137"/>
      <c r="C23" s="155"/>
      <c r="D23" s="156"/>
      <c r="E23" s="156"/>
      <c r="F23" s="156"/>
      <c r="G23" s="156"/>
      <c r="H23" s="153"/>
      <c r="I23" s="153"/>
      <c r="J23" s="153"/>
      <c r="K23" s="153"/>
      <c r="L23" s="153"/>
      <c r="M23" s="153"/>
      <c r="N23" s="136"/>
      <c r="O23" t="s">
        <v>477</v>
      </c>
    </row>
    <row r="24" spans="2:16">
      <c r="B24" s="136"/>
      <c r="C24" s="138"/>
      <c r="D24" s="138"/>
      <c r="E24" s="139"/>
      <c r="F24" s="157"/>
      <c r="G24" s="157"/>
      <c r="H24" s="139"/>
      <c r="I24" s="139"/>
      <c r="J24" s="139"/>
      <c r="K24" s="139"/>
      <c r="L24" s="139"/>
      <c r="M24" s="139"/>
      <c r="N24" s="136"/>
    </row>
    <row r="25" spans="2:16">
      <c r="B25" s="136"/>
      <c r="C25" s="139" t="s">
        <v>303</v>
      </c>
      <c r="D25" s="139"/>
      <c r="E25" s="139"/>
      <c r="F25" s="139"/>
      <c r="G25" s="139"/>
      <c r="H25" s="157"/>
      <c r="I25" s="157"/>
      <c r="J25" s="157"/>
      <c r="K25" s="157"/>
      <c r="L25" s="139" t="s">
        <v>304</v>
      </c>
      <c r="M25" s="139"/>
      <c r="N25" s="136" t="s">
        <v>474</v>
      </c>
    </row>
  </sheetData>
  <mergeCells count="37">
    <mergeCell ref="B8:E8"/>
    <mergeCell ref="J2:N2"/>
    <mergeCell ref="B3:N3"/>
    <mergeCell ref="C4:M4"/>
    <mergeCell ref="C5:I5"/>
    <mergeCell ref="C6:I6"/>
    <mergeCell ref="B15:B17"/>
    <mergeCell ref="C15:C17"/>
    <mergeCell ref="D15:D17"/>
    <mergeCell ref="E15:E17"/>
    <mergeCell ref="F15:G16"/>
    <mergeCell ref="J9:K10"/>
    <mergeCell ref="L9:M10"/>
    <mergeCell ref="N9:N10"/>
    <mergeCell ref="O9:P10"/>
    <mergeCell ref="B14:E14"/>
    <mergeCell ref="B9:B11"/>
    <mergeCell ref="C9:C11"/>
    <mergeCell ref="D9:D11"/>
    <mergeCell ref="E9:E11"/>
    <mergeCell ref="F9:G10"/>
    <mergeCell ref="H9:I10"/>
    <mergeCell ref="C21:D21"/>
    <mergeCell ref="E21:G21"/>
    <mergeCell ref="H21:I21"/>
    <mergeCell ref="J21:L21"/>
    <mergeCell ref="M21:N21"/>
    <mergeCell ref="H15:I16"/>
    <mergeCell ref="J15:K16"/>
    <mergeCell ref="L15:M16"/>
    <mergeCell ref="N15:N16"/>
    <mergeCell ref="O15:P16"/>
    <mergeCell ref="C22:D22"/>
    <mergeCell ref="E22:G22"/>
    <mergeCell ref="H22:I22"/>
    <mergeCell ref="J22:L22"/>
    <mergeCell ref="M22:N22"/>
  </mergeCells>
  <pageMargins left="0.7" right="0.7" top="0.75" bottom="0.75" header="0.3" footer="0.3"/>
  <pageSetup paperSize="9" scale="6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zoomScale="55" zoomScaleNormal="55" workbookViewId="0">
      <selection sqref="A1:D19"/>
    </sheetView>
  </sheetViews>
  <sheetFormatPr defaultRowHeight="12.75"/>
  <cols>
    <col min="1" max="1" width="36.28515625" customWidth="1"/>
    <col min="2" max="2" width="29.5703125" customWidth="1"/>
    <col min="3" max="3" width="19.42578125" customWidth="1"/>
    <col min="4" max="4" width="16.7109375" customWidth="1"/>
  </cols>
  <sheetData>
    <row r="1" spans="1:4" ht="31.5" customHeight="1">
      <c r="A1" s="140"/>
      <c r="B1" s="140"/>
      <c r="C1" s="695" t="s">
        <v>333</v>
      </c>
      <c r="D1" s="695"/>
    </row>
    <row r="2" spans="1:4" ht="75" customHeight="1">
      <c r="A2" s="680" t="s">
        <v>305</v>
      </c>
      <c r="B2" s="680"/>
      <c r="C2" s="680"/>
      <c r="D2" s="680"/>
    </row>
    <row r="3" spans="1:4" ht="20.25" customHeight="1">
      <c r="A3" s="696" t="s">
        <v>482</v>
      </c>
      <c r="B3" s="696"/>
      <c r="C3" s="696"/>
      <c r="D3" s="696"/>
    </row>
    <row r="4" spans="1:4" ht="27" customHeight="1">
      <c r="A4" s="697" t="s">
        <v>300</v>
      </c>
      <c r="B4" s="697"/>
      <c r="C4" s="697"/>
      <c r="D4" s="697"/>
    </row>
    <row r="5" spans="1:4" ht="57" customHeight="1">
      <c r="A5" s="176" t="s">
        <v>301</v>
      </c>
      <c r="B5" s="176" t="s">
        <v>302</v>
      </c>
      <c r="C5" s="176" t="s">
        <v>532</v>
      </c>
      <c r="D5" s="176" t="s">
        <v>313</v>
      </c>
    </row>
    <row r="6" spans="1:4" ht="63" customHeight="1">
      <c r="A6" s="368" t="s">
        <v>306</v>
      </c>
      <c r="B6" s="369" t="s">
        <v>462</v>
      </c>
      <c r="C6" s="369">
        <v>1755.9</v>
      </c>
      <c r="D6" s="369">
        <v>343.5</v>
      </c>
    </row>
    <row r="7" spans="1:4">
      <c r="A7" s="370" t="s">
        <v>307</v>
      </c>
      <c r="B7" s="147"/>
      <c r="C7" s="371"/>
      <c r="D7" s="372"/>
    </row>
    <row r="8" spans="1:4" ht="29.25" customHeight="1">
      <c r="A8" s="370" t="s">
        <v>308</v>
      </c>
      <c r="B8" s="373"/>
      <c r="C8" s="374"/>
      <c r="D8" s="375"/>
    </row>
    <row r="9" spans="1:4" ht="34.5" customHeight="1">
      <c r="A9" s="370" t="s">
        <v>309</v>
      </c>
      <c r="B9" s="147"/>
      <c r="C9" s="371"/>
      <c r="D9" s="372"/>
    </row>
    <row r="10" spans="1:4" ht="24" customHeight="1">
      <c r="A10" s="370" t="s">
        <v>310</v>
      </c>
      <c r="B10" s="373"/>
      <c r="C10" s="374"/>
      <c r="D10" s="375"/>
    </row>
    <row r="11" spans="1:4" ht="60" customHeight="1">
      <c r="A11" s="370" t="s">
        <v>311</v>
      </c>
      <c r="B11" s="369" t="s">
        <v>462</v>
      </c>
      <c r="C11" s="369">
        <v>1755.9</v>
      </c>
      <c r="D11" s="369">
        <v>343.5</v>
      </c>
    </row>
    <row r="12" spans="1:4" ht="50.25" customHeight="1">
      <c r="A12" s="368" t="s">
        <v>312</v>
      </c>
      <c r="B12" s="373"/>
      <c r="C12" s="374"/>
      <c r="D12" s="375"/>
    </row>
    <row r="13" spans="1:4">
      <c r="A13" s="177"/>
      <c r="B13" s="178"/>
      <c r="C13" s="376"/>
      <c r="D13" s="376"/>
    </row>
    <row r="14" spans="1:4" ht="30.75" customHeight="1">
      <c r="A14" s="179" t="s">
        <v>303</v>
      </c>
      <c r="B14" s="179"/>
      <c r="C14" s="179"/>
      <c r="D14" s="180"/>
    </row>
    <row r="16" spans="1:4">
      <c r="A16" s="180" t="s">
        <v>304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I9" sqref="I9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168"/>
      <c r="D1" s="168"/>
      <c r="E1" s="695" t="s">
        <v>366</v>
      </c>
      <c r="F1" s="695"/>
      <c r="G1" s="158"/>
    </row>
    <row r="2" spans="3:7" ht="68.25" customHeight="1">
      <c r="C2" s="698" t="s">
        <v>338</v>
      </c>
      <c r="D2" s="698"/>
      <c r="E2" s="698"/>
      <c r="F2" s="698"/>
    </row>
    <row r="3" spans="3:7">
      <c r="C3" s="181"/>
      <c r="D3" s="168"/>
      <c r="E3" s="168"/>
      <c r="F3" s="168"/>
    </row>
    <row r="4" spans="3:7" ht="107.25" customHeight="1">
      <c r="C4" s="182" t="s">
        <v>334</v>
      </c>
      <c r="D4" s="182" t="s">
        <v>335</v>
      </c>
      <c r="E4" s="182" t="s">
        <v>336</v>
      </c>
      <c r="F4" s="182" t="s">
        <v>337</v>
      </c>
    </row>
    <row r="5" spans="3:7" ht="33.75" customHeight="1">
      <c r="C5" s="183"/>
      <c r="D5" s="183"/>
      <c r="E5" s="183"/>
      <c r="F5" s="183"/>
    </row>
    <row r="6" spans="3:7" ht="27" customHeight="1">
      <c r="C6" s="183"/>
      <c r="D6" s="183"/>
      <c r="E6" s="183"/>
      <c r="F6" s="183"/>
    </row>
    <row r="7" spans="3:7" ht="28.5" customHeight="1">
      <c r="C7" s="183"/>
      <c r="D7" s="183"/>
      <c r="E7" s="183"/>
      <c r="F7" s="183"/>
    </row>
    <row r="8" spans="3:7" ht="36" customHeight="1">
      <c r="C8" s="183"/>
      <c r="D8" s="183"/>
      <c r="E8" s="183"/>
      <c r="F8" s="183"/>
    </row>
    <row r="10" spans="3:7">
      <c r="C10" s="179" t="s">
        <v>303</v>
      </c>
    </row>
    <row r="12" spans="3:7">
      <c r="C12" s="180" t="s">
        <v>304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D1" workbookViewId="0">
      <selection activeCell="U39" sqref="U39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4" zoomScale="75" zoomScaleNormal="85" zoomScaleSheetLayoutView="75" workbookViewId="0">
      <selection activeCell="B32" sqref="B32:F32"/>
    </sheetView>
  </sheetViews>
  <sheetFormatPr defaultRowHeight="18.75" outlineLevelRow="1"/>
  <cols>
    <col min="1" max="1" width="64.28515625" style="2" customWidth="1"/>
    <col min="2" max="2" width="6.5703125" style="15" customWidth="1"/>
    <col min="3" max="3" width="14.85546875" style="15" customWidth="1"/>
    <col min="4" max="4" width="15" style="15" customWidth="1"/>
    <col min="5" max="5" width="14.5703125" style="15" customWidth="1"/>
    <col min="6" max="6" width="14.7109375" style="15" customWidth="1"/>
    <col min="7" max="7" width="32.5703125" style="15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438</v>
      </c>
      <c r="B1" s="14"/>
      <c r="D1" s="2"/>
      <c r="E1" s="2" t="s">
        <v>458</v>
      </c>
      <c r="F1" s="2"/>
      <c r="G1" s="2"/>
    </row>
    <row r="2" spans="1:10">
      <c r="B2" s="14"/>
      <c r="D2" s="2"/>
      <c r="E2" s="2" t="s">
        <v>446</v>
      </c>
      <c r="F2" s="2"/>
      <c r="G2" s="2"/>
    </row>
    <row r="3" spans="1:10" ht="18.75" customHeight="1">
      <c r="A3" s="427"/>
      <c r="B3" s="428"/>
      <c r="D3" s="14"/>
      <c r="E3" s="2" t="s">
        <v>447</v>
      </c>
      <c r="F3" s="2"/>
      <c r="G3" s="2"/>
    </row>
    <row r="4" spans="1:10" ht="42" customHeight="1">
      <c r="A4" s="15" t="s">
        <v>439</v>
      </c>
      <c r="D4" s="14"/>
      <c r="E4" s="424" t="s">
        <v>0</v>
      </c>
      <c r="F4" s="424"/>
      <c r="G4" s="424"/>
      <c r="J4" s="31"/>
    </row>
    <row r="5" spans="1:10" ht="18.75" customHeight="1">
      <c r="A5" s="190"/>
      <c r="B5" s="190"/>
      <c r="D5" s="14"/>
      <c r="E5" s="14"/>
      <c r="F5" s="14"/>
      <c r="G5" s="425"/>
      <c r="H5" s="425"/>
      <c r="I5" s="42"/>
      <c r="J5" s="42"/>
    </row>
    <row r="6" spans="1:10" ht="18.75" customHeight="1">
      <c r="A6" s="15"/>
      <c r="D6" s="14"/>
      <c r="E6" s="14"/>
      <c r="F6" s="14"/>
      <c r="G6" s="42"/>
      <c r="H6" s="42"/>
      <c r="I6" s="42"/>
      <c r="J6" s="42"/>
    </row>
    <row r="7" spans="1:10" ht="18.75" customHeight="1">
      <c r="A7" s="15"/>
      <c r="D7" s="14"/>
      <c r="E7" s="14"/>
      <c r="F7" s="14"/>
      <c r="G7" s="42"/>
      <c r="H7" s="42"/>
      <c r="I7" s="42"/>
      <c r="J7" s="42"/>
    </row>
    <row r="8" spans="1:10" ht="18.75" customHeight="1">
      <c r="A8" s="429" t="s">
        <v>440</v>
      </c>
      <c r="B8" s="429"/>
      <c r="D8" s="14"/>
      <c r="E8" s="14"/>
      <c r="F8" s="14"/>
      <c r="G8" s="425"/>
      <c r="H8" s="425"/>
      <c r="I8" s="425"/>
      <c r="J8" s="425"/>
    </row>
    <row r="9" spans="1:10" ht="18.75" customHeight="1">
      <c r="E9" s="1" t="s">
        <v>443</v>
      </c>
      <c r="F9" s="1"/>
      <c r="G9" s="1"/>
      <c r="H9" s="1"/>
    </row>
    <row r="10" spans="1:10">
      <c r="A10" s="42" t="s">
        <v>441</v>
      </c>
      <c r="C10" s="3"/>
      <c r="D10" s="16"/>
      <c r="E10" s="191"/>
      <c r="F10" s="191"/>
      <c r="G10" s="191"/>
      <c r="H10" s="191"/>
    </row>
    <row r="11" spans="1:10" ht="18.75" customHeight="1">
      <c r="A11" s="426"/>
      <c r="B11" s="426"/>
      <c r="C11" s="114"/>
      <c r="D11" s="114"/>
      <c r="E11" s="192" t="s">
        <v>444</v>
      </c>
      <c r="F11" s="192"/>
      <c r="G11" s="192"/>
      <c r="H11" s="192"/>
    </row>
    <row r="12" spans="1:10" ht="20.25" customHeight="1">
      <c r="A12" s="431" t="s">
        <v>442</v>
      </c>
      <c r="B12" s="431"/>
      <c r="D12" s="2"/>
      <c r="E12" s="191"/>
      <c r="F12" s="191"/>
      <c r="G12" s="191"/>
      <c r="H12" s="191"/>
    </row>
    <row r="13" spans="1:10" ht="19.5" customHeight="1">
      <c r="A13" s="430"/>
      <c r="B13" s="430"/>
      <c r="E13" s="192" t="s">
        <v>445</v>
      </c>
      <c r="F13" s="192"/>
      <c r="G13" s="192"/>
      <c r="H13" s="192"/>
    </row>
    <row r="14" spans="1:10" ht="19.5" customHeight="1">
      <c r="A14" s="15"/>
      <c r="E14" s="191"/>
      <c r="F14" s="191"/>
      <c r="G14" s="191"/>
      <c r="H14" s="191"/>
    </row>
    <row r="15" spans="1:10" ht="19.5" customHeight="1">
      <c r="A15" s="431"/>
      <c r="B15" s="431"/>
      <c r="C15" s="3"/>
      <c r="D15" s="14"/>
      <c r="E15" s="14"/>
      <c r="F15" s="14"/>
      <c r="G15" s="424"/>
      <c r="H15" s="424"/>
      <c r="I15" s="424"/>
      <c r="J15" s="424"/>
    </row>
    <row r="16" spans="1:10" ht="16.5" customHeight="1">
      <c r="A16" s="429" t="s">
        <v>440</v>
      </c>
      <c r="B16" s="429"/>
      <c r="C16" s="3"/>
      <c r="D16" s="14"/>
      <c r="E16" s="14"/>
      <c r="F16" s="14"/>
      <c r="G16" s="42"/>
      <c r="H16" s="42"/>
      <c r="I16" s="42"/>
      <c r="J16" s="42"/>
    </row>
    <row r="17" spans="1:10" ht="16.5" customHeight="1">
      <c r="A17" s="15"/>
      <c r="C17" s="3"/>
      <c r="D17" s="14"/>
      <c r="E17" s="14"/>
      <c r="F17" s="14"/>
      <c r="G17" s="42"/>
      <c r="H17" s="42"/>
      <c r="I17" s="42"/>
      <c r="J17" s="42"/>
    </row>
    <row r="18" spans="1:10" ht="18.75" customHeight="1">
      <c r="A18" s="429"/>
      <c r="B18" s="429"/>
      <c r="D18" s="14"/>
      <c r="E18" s="2" t="s">
        <v>440</v>
      </c>
      <c r="F18" s="2"/>
      <c r="G18" s="2"/>
    </row>
    <row r="19" spans="1:10" ht="18.75" customHeight="1">
      <c r="A19" s="15"/>
      <c r="D19" s="14"/>
      <c r="E19" s="2"/>
      <c r="F19" s="2"/>
      <c r="G19" s="2"/>
    </row>
    <row r="20" spans="1:10" ht="27.75" customHeight="1">
      <c r="A20" s="39"/>
      <c r="B20" s="420"/>
      <c r="C20" s="420"/>
      <c r="D20" s="420"/>
      <c r="E20" s="163"/>
      <c r="F20" s="164"/>
      <c r="G20" s="5" t="s">
        <v>184</v>
      </c>
    </row>
    <row r="21" spans="1:10" ht="34.5" customHeight="1">
      <c r="A21" s="205" t="s">
        <v>469</v>
      </c>
      <c r="B21" s="420" t="s">
        <v>465</v>
      </c>
      <c r="C21" s="420"/>
      <c r="D21" s="420"/>
      <c r="E21" s="45"/>
      <c r="F21" s="10" t="s">
        <v>100</v>
      </c>
      <c r="G21" s="206">
        <v>20618676</v>
      </c>
    </row>
    <row r="22" spans="1:10" ht="28.5" customHeight="1">
      <c r="A22" s="39" t="s">
        <v>12</v>
      </c>
      <c r="B22" s="420"/>
      <c r="C22" s="420"/>
      <c r="D22" s="420"/>
      <c r="E22" s="40"/>
      <c r="F22" s="10" t="s">
        <v>99</v>
      </c>
      <c r="G22" s="206">
        <v>150</v>
      </c>
    </row>
    <row r="23" spans="1:10" ht="27" customHeight="1">
      <c r="A23" s="39" t="s">
        <v>17</v>
      </c>
      <c r="B23" s="420" t="s">
        <v>470</v>
      </c>
      <c r="C23" s="420"/>
      <c r="D23" s="420"/>
      <c r="E23" s="40"/>
      <c r="F23" s="10" t="s">
        <v>98</v>
      </c>
      <c r="G23" s="206">
        <v>3210300000</v>
      </c>
    </row>
    <row r="24" spans="1:10" ht="27" customHeight="1">
      <c r="A24" s="43" t="s">
        <v>66</v>
      </c>
      <c r="B24" s="420"/>
      <c r="C24" s="420"/>
      <c r="D24" s="420"/>
      <c r="E24" s="45"/>
      <c r="F24" s="10" t="s">
        <v>7</v>
      </c>
      <c r="G24" s="5"/>
    </row>
    <row r="25" spans="1:10" ht="24.75" customHeight="1">
      <c r="A25" s="43" t="s">
        <v>14</v>
      </c>
      <c r="B25" s="420"/>
      <c r="C25" s="420"/>
      <c r="D25" s="420"/>
      <c r="E25" s="45"/>
      <c r="F25" s="10" t="s">
        <v>6</v>
      </c>
      <c r="G25" s="5"/>
    </row>
    <row r="26" spans="1:10" ht="33.75" customHeight="1">
      <c r="A26" s="43" t="s">
        <v>13</v>
      </c>
      <c r="B26" s="420" t="s">
        <v>468</v>
      </c>
      <c r="C26" s="420"/>
      <c r="D26" s="420"/>
      <c r="E26" s="45"/>
      <c r="F26" s="10" t="s">
        <v>8</v>
      </c>
      <c r="G26" s="206" t="s">
        <v>460</v>
      </c>
    </row>
    <row r="27" spans="1:10" ht="40.5" customHeight="1">
      <c r="A27" s="43" t="s">
        <v>237</v>
      </c>
      <c r="B27" s="420"/>
      <c r="C27" s="420"/>
      <c r="D27" s="420"/>
      <c r="E27" s="420" t="s">
        <v>137</v>
      </c>
      <c r="F27" s="421"/>
      <c r="G27" s="8"/>
    </row>
    <row r="28" spans="1:10" ht="36" customHeight="1">
      <c r="A28" s="43" t="s">
        <v>18</v>
      </c>
      <c r="B28" s="420" t="s">
        <v>461</v>
      </c>
      <c r="C28" s="420"/>
      <c r="D28" s="420"/>
      <c r="E28" s="420" t="s">
        <v>138</v>
      </c>
      <c r="F28" s="422"/>
      <c r="G28" s="8"/>
    </row>
    <row r="29" spans="1:10" ht="33" customHeight="1">
      <c r="A29" s="43" t="s">
        <v>90</v>
      </c>
      <c r="B29" s="420">
        <v>10</v>
      </c>
      <c r="C29" s="420"/>
      <c r="D29" s="420"/>
      <c r="E29" s="44"/>
      <c r="F29" s="44"/>
      <c r="G29" s="207"/>
    </row>
    <row r="30" spans="1:10" ht="30.75" customHeight="1">
      <c r="A30" s="39" t="s">
        <v>9</v>
      </c>
      <c r="B30" s="423" t="s">
        <v>462</v>
      </c>
      <c r="C30" s="423"/>
      <c r="D30" s="423"/>
      <c r="E30" s="423"/>
      <c r="F30" s="423"/>
      <c r="G30" s="41"/>
    </row>
    <row r="31" spans="1:10" ht="34.5" customHeight="1">
      <c r="A31" s="43" t="s">
        <v>10</v>
      </c>
      <c r="B31" s="423" t="s">
        <v>464</v>
      </c>
      <c r="C31" s="423"/>
      <c r="D31" s="423"/>
      <c r="E31" s="423"/>
      <c r="F31" s="423"/>
      <c r="G31" s="44"/>
    </row>
    <row r="32" spans="1:10" ht="28.5" customHeight="1">
      <c r="A32" s="39" t="s">
        <v>11</v>
      </c>
      <c r="B32" s="423" t="s">
        <v>463</v>
      </c>
      <c r="C32" s="423"/>
      <c r="D32" s="423"/>
      <c r="E32" s="423"/>
      <c r="F32" s="423"/>
      <c r="G32" s="41"/>
    </row>
    <row r="33" spans="1:7" ht="269.25" customHeight="1">
      <c r="A33" s="419"/>
      <c r="B33" s="419"/>
      <c r="C33" s="419"/>
      <c r="D33" s="2"/>
      <c r="E33" s="2"/>
      <c r="F33" s="2"/>
      <c r="G33" s="2"/>
    </row>
    <row r="34" spans="1:7" ht="27.75" customHeight="1">
      <c r="A34" s="398"/>
      <c r="B34" s="398"/>
      <c r="C34" s="398"/>
      <c r="D34" s="398"/>
      <c r="E34" s="398"/>
      <c r="F34" s="398"/>
      <c r="G34" s="398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30"/>
      <c r="B37" s="130"/>
      <c r="C37" s="130"/>
      <c r="D37" s="130"/>
      <c r="E37" s="130"/>
      <c r="F37" s="130"/>
      <c r="G37" s="130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2"/>
      <c r="C40" s="42"/>
      <c r="D40" s="42"/>
      <c r="E40" s="42"/>
      <c r="F40" s="42"/>
      <c r="G40" s="42"/>
    </row>
    <row r="41" spans="1:7" ht="36" customHeight="1">
      <c r="B41" s="131"/>
      <c r="C41" s="31"/>
      <c r="D41" s="27"/>
      <c r="E41" s="27"/>
      <c r="F41" s="27"/>
      <c r="G41" s="27"/>
    </row>
    <row r="42" spans="1:7" ht="66" customHeight="1">
      <c r="B42" s="131"/>
      <c r="C42" s="31"/>
      <c r="D42" s="32"/>
      <c r="E42" s="32"/>
      <c r="F42" s="32"/>
      <c r="G42" s="32"/>
    </row>
    <row r="43" spans="1:7" ht="12.75" customHeight="1">
      <c r="A43" s="121"/>
      <c r="B43" s="122"/>
      <c r="C43" s="121"/>
      <c r="D43" s="121"/>
      <c r="E43" s="122"/>
      <c r="F43" s="121"/>
      <c r="G43" s="122"/>
    </row>
    <row r="44" spans="1:7" ht="27.75" customHeight="1">
      <c r="A44" s="132"/>
      <c r="B44" s="132"/>
      <c r="C44" s="132"/>
      <c r="D44" s="132"/>
      <c r="E44" s="132"/>
      <c r="F44" s="132"/>
      <c r="G44" s="132"/>
    </row>
    <row r="45" spans="1:7" ht="27" customHeight="1">
      <c r="A45" s="123"/>
      <c r="B45" s="122"/>
      <c r="C45" s="124"/>
      <c r="D45" s="124"/>
      <c r="E45" s="124"/>
      <c r="F45" s="124"/>
      <c r="G45" s="55"/>
    </row>
    <row r="46" spans="1:7" ht="38.25" customHeight="1">
      <c r="A46" s="123"/>
      <c r="B46" s="122"/>
      <c r="C46" s="124"/>
      <c r="D46" s="124"/>
      <c r="E46" s="124"/>
      <c r="F46" s="124"/>
      <c r="G46" s="55"/>
    </row>
    <row r="47" spans="1:7" ht="20.100000000000001" customHeight="1">
      <c r="A47" s="125"/>
      <c r="B47" s="122"/>
      <c r="C47" s="124"/>
      <c r="D47" s="124"/>
      <c r="E47" s="124"/>
      <c r="F47" s="124"/>
      <c r="G47" s="55"/>
    </row>
    <row r="48" spans="1:7" ht="20.100000000000001" customHeight="1">
      <c r="A48" s="123"/>
      <c r="B48" s="122"/>
      <c r="C48" s="124"/>
      <c r="D48" s="124"/>
      <c r="E48" s="124"/>
      <c r="F48" s="124"/>
      <c r="G48" s="55"/>
    </row>
    <row r="49" spans="1:7" ht="20.100000000000001" customHeight="1">
      <c r="A49" s="123"/>
      <c r="B49" s="122"/>
      <c r="C49" s="124"/>
      <c r="D49" s="124"/>
      <c r="E49" s="124"/>
      <c r="F49" s="124"/>
      <c r="G49" s="55"/>
    </row>
    <row r="50" spans="1:7" ht="27" customHeight="1">
      <c r="A50" s="123"/>
      <c r="B50" s="122"/>
      <c r="C50" s="124"/>
      <c r="D50" s="124"/>
      <c r="E50" s="124"/>
      <c r="F50" s="124"/>
      <c r="G50" s="55"/>
    </row>
    <row r="51" spans="1:7" ht="20.100000000000001" customHeight="1">
      <c r="A51" s="126"/>
      <c r="B51" s="122"/>
      <c r="C51" s="124"/>
      <c r="D51" s="124"/>
      <c r="E51" s="124"/>
      <c r="F51" s="124"/>
      <c r="G51" s="55"/>
    </row>
    <row r="52" spans="1:7" ht="37.5" customHeight="1">
      <c r="A52" s="127"/>
      <c r="B52" s="122"/>
      <c r="C52" s="124"/>
      <c r="D52" s="124"/>
      <c r="E52" s="124"/>
      <c r="F52" s="124"/>
      <c r="G52" s="55"/>
    </row>
    <row r="53" spans="1:7" ht="21" customHeight="1">
      <c r="A53" s="123"/>
      <c r="B53" s="122"/>
      <c r="C53" s="124"/>
      <c r="D53" s="124"/>
      <c r="E53" s="124"/>
      <c r="F53" s="124"/>
      <c r="G53" s="55"/>
    </row>
    <row r="54" spans="1:7" ht="20.100000000000001" customHeight="1">
      <c r="A54" s="128"/>
      <c r="B54" s="122"/>
      <c r="C54" s="124"/>
      <c r="D54" s="124"/>
      <c r="E54" s="124"/>
      <c r="F54" s="124"/>
      <c r="G54" s="55"/>
    </row>
    <row r="55" spans="1:7" ht="20.100000000000001" customHeight="1">
      <c r="A55" s="17"/>
      <c r="B55" s="122"/>
      <c r="C55" s="124"/>
      <c r="D55" s="124"/>
      <c r="E55" s="124"/>
      <c r="F55" s="124"/>
      <c r="G55" s="55"/>
    </row>
    <row r="56" spans="1:7" ht="20.100000000000001" customHeight="1">
      <c r="A56" s="126"/>
      <c r="B56" s="122"/>
      <c r="C56" s="124"/>
      <c r="D56" s="124"/>
      <c r="E56" s="124"/>
      <c r="F56" s="124"/>
      <c r="G56" s="55"/>
    </row>
    <row r="57" spans="1:7" ht="18" customHeight="1">
      <c r="A57" s="127"/>
      <c r="B57" s="122"/>
      <c r="C57" s="124"/>
      <c r="D57" s="124"/>
      <c r="E57" s="124"/>
      <c r="F57" s="124"/>
      <c r="G57" s="55"/>
    </row>
    <row r="58" spans="1:7" ht="0.75" hidden="1" customHeight="1">
      <c r="A58" s="127"/>
      <c r="B58" s="32"/>
      <c r="C58" s="54"/>
      <c r="D58" s="54"/>
      <c r="E58" s="133"/>
      <c r="F58" s="133"/>
      <c r="G58" s="133"/>
    </row>
    <row r="59" spans="1:7" ht="18.75" hidden="1" customHeight="1" outlineLevel="1">
      <c r="A59" s="132"/>
      <c r="B59" s="132"/>
      <c r="C59" s="132"/>
      <c r="D59" s="132"/>
      <c r="E59" s="132"/>
      <c r="F59" s="132"/>
      <c r="G59" s="132"/>
    </row>
    <row r="60" spans="1:7" ht="21" customHeight="1" collapsed="1">
      <c r="A60" s="127"/>
      <c r="B60" s="122"/>
      <c r="C60" s="124"/>
      <c r="D60" s="124"/>
      <c r="E60" s="124"/>
      <c r="F60" s="124"/>
      <c r="G60" s="55"/>
    </row>
    <row r="61" spans="1:7" ht="23.25" customHeight="1">
      <c r="A61" s="37"/>
      <c r="B61" s="122"/>
      <c r="C61" s="124"/>
      <c r="D61" s="124"/>
      <c r="E61" s="124"/>
      <c r="F61" s="124"/>
      <c r="G61" s="55"/>
    </row>
    <row r="62" spans="1:7" ht="36.75" customHeight="1">
      <c r="A62" s="37"/>
      <c r="B62" s="122"/>
      <c r="C62" s="124"/>
      <c r="D62" s="124"/>
      <c r="E62" s="124"/>
      <c r="F62" s="124"/>
      <c r="G62" s="55"/>
    </row>
    <row r="63" spans="1:7" ht="37.5" customHeight="1">
      <c r="A63" s="127"/>
      <c r="B63" s="122"/>
      <c r="C63" s="124"/>
      <c r="D63" s="124"/>
      <c r="E63" s="124"/>
      <c r="F63" s="124"/>
      <c r="G63" s="55"/>
    </row>
    <row r="64" spans="1:7" ht="37.5" customHeight="1">
      <c r="A64" s="127"/>
      <c r="B64" s="122"/>
      <c r="C64" s="124"/>
      <c r="D64" s="124"/>
      <c r="E64" s="124"/>
      <c r="F64" s="124"/>
      <c r="G64" s="55"/>
    </row>
    <row r="65" spans="1:7" ht="21" customHeight="1">
      <c r="A65" s="128"/>
      <c r="B65" s="122"/>
      <c r="C65" s="124"/>
      <c r="D65" s="124"/>
      <c r="E65" s="124"/>
      <c r="F65" s="124"/>
      <c r="G65" s="55"/>
    </row>
    <row r="66" spans="1:7" ht="20.100000000000001" customHeight="1">
      <c r="A66" s="132"/>
      <c r="B66" s="132"/>
      <c r="C66" s="132"/>
      <c r="D66" s="132"/>
      <c r="E66" s="132"/>
      <c r="F66" s="132"/>
      <c r="G66" s="132"/>
    </row>
    <row r="67" spans="1:7" ht="19.5" customHeight="1">
      <c r="A67" s="17"/>
      <c r="B67" s="121"/>
      <c r="C67" s="124"/>
      <c r="D67" s="124"/>
      <c r="E67" s="124"/>
      <c r="F67" s="124"/>
      <c r="G67" s="55"/>
    </row>
    <row r="68" spans="1:7" ht="20.100000000000001" customHeight="1">
      <c r="A68" s="17"/>
      <c r="B68" s="121"/>
      <c r="C68" s="124"/>
      <c r="D68" s="124"/>
      <c r="E68" s="124"/>
      <c r="F68" s="124"/>
      <c r="G68" s="55"/>
    </row>
    <row r="69" spans="1:7" ht="21" customHeight="1">
      <c r="A69" s="126"/>
      <c r="B69" s="121"/>
      <c r="C69" s="124"/>
      <c r="D69" s="124"/>
      <c r="E69" s="124"/>
      <c r="F69" s="124"/>
      <c r="G69" s="55"/>
    </row>
    <row r="70" spans="1:7" ht="24" customHeight="1">
      <c r="A70" s="134"/>
      <c r="B70" s="134"/>
      <c r="C70" s="134"/>
      <c r="D70" s="134"/>
      <c r="E70" s="134"/>
      <c r="F70" s="134"/>
      <c r="G70" s="134"/>
    </row>
    <row r="71" spans="1:7" ht="16.5" customHeight="1">
      <c r="A71" s="127"/>
      <c r="B71" s="121"/>
      <c r="C71" s="124"/>
      <c r="D71" s="124"/>
      <c r="E71" s="124"/>
      <c r="F71" s="124"/>
      <c r="G71" s="55"/>
    </row>
    <row r="72" spans="1:7" ht="20.100000000000001" customHeight="1">
      <c r="A72" s="135"/>
      <c r="B72" s="135"/>
      <c r="C72" s="135"/>
      <c r="D72" s="135"/>
      <c r="E72" s="135"/>
      <c r="F72" s="135"/>
      <c r="G72" s="135"/>
    </row>
    <row r="73" spans="1:7" ht="16.5" customHeight="1">
      <c r="A73" s="127"/>
      <c r="B73" s="121"/>
      <c r="C73" s="124"/>
      <c r="D73" s="124"/>
      <c r="E73" s="124"/>
      <c r="F73" s="124"/>
      <c r="G73" s="55"/>
    </row>
    <row r="74" spans="1:7" ht="20.100000000000001" customHeight="1">
      <c r="A74" s="127"/>
      <c r="B74" s="121"/>
      <c r="C74" s="124"/>
      <c r="D74" s="124"/>
      <c r="E74" s="124"/>
      <c r="F74" s="124"/>
      <c r="G74" s="55"/>
    </row>
    <row r="75" spans="1:7" ht="20.100000000000001" customHeight="1">
      <c r="A75" s="132"/>
      <c r="B75" s="132"/>
      <c r="C75" s="132"/>
      <c r="D75" s="132"/>
      <c r="E75" s="132"/>
      <c r="F75" s="132"/>
      <c r="G75" s="132"/>
    </row>
    <row r="76" spans="1:7" ht="18" customHeight="1">
      <c r="A76" s="127"/>
      <c r="B76" s="121"/>
      <c r="C76" s="124"/>
      <c r="D76" s="124"/>
      <c r="E76" s="124"/>
      <c r="F76" s="124"/>
      <c r="G76" s="55"/>
    </row>
    <row r="77" spans="1:7" ht="20.100000000000001" customHeight="1">
      <c r="A77" s="127"/>
      <c r="B77" s="121"/>
      <c r="C77" s="124"/>
      <c r="D77" s="124"/>
      <c r="E77" s="124"/>
      <c r="F77" s="124"/>
      <c r="G77" s="55"/>
    </row>
    <row r="78" spans="1:7" ht="20.100000000000001" customHeight="1">
      <c r="A78" s="129"/>
      <c r="B78" s="121"/>
      <c r="C78" s="124"/>
      <c r="D78" s="124"/>
      <c r="E78" s="124"/>
      <c r="F78" s="124"/>
      <c r="G78" s="55"/>
    </row>
    <row r="79" spans="1:7" ht="20.100000000000001" customHeight="1">
      <c r="A79" s="128"/>
      <c r="B79" s="121"/>
      <c r="C79" s="124"/>
      <c r="D79" s="124"/>
      <c r="E79" s="124"/>
      <c r="F79" s="124"/>
      <c r="G79" s="55"/>
    </row>
    <row r="80" spans="1:7" s="4" customFormat="1" ht="20.100000000000001" customHeight="1">
      <c r="A80" s="127"/>
      <c r="B80" s="121"/>
      <c r="C80" s="124"/>
      <c r="D80" s="124"/>
      <c r="E80" s="124"/>
      <c r="F80" s="124"/>
      <c r="G80" s="55"/>
    </row>
    <row r="81" spans="1:16" ht="20.100000000000001" customHeight="1">
      <c r="A81" s="127"/>
      <c r="B81" s="121"/>
      <c r="C81" s="124"/>
      <c r="D81" s="124"/>
      <c r="E81" s="124"/>
      <c r="F81" s="124"/>
      <c r="G81" s="55"/>
    </row>
    <row r="82" spans="1:16" ht="20.100000000000001" customHeight="1">
      <c r="A82" s="128"/>
      <c r="B82" s="121"/>
      <c r="C82" s="124"/>
      <c r="D82" s="124"/>
      <c r="E82" s="124"/>
      <c r="F82" s="124"/>
      <c r="G82" s="55"/>
    </row>
    <row r="83" spans="1:16" s="4" customFormat="1" ht="20.100000000000001" customHeight="1">
      <c r="A83" s="127"/>
      <c r="B83" s="121"/>
      <c r="C83" s="124"/>
      <c r="D83" s="124"/>
      <c r="E83" s="124"/>
      <c r="F83" s="124"/>
      <c r="G83" s="55"/>
    </row>
    <row r="84" spans="1:16" ht="20.100000000000001" customHeight="1">
      <c r="A84" s="127"/>
      <c r="B84" s="121"/>
      <c r="C84" s="124"/>
      <c r="D84" s="124"/>
      <c r="E84" s="124"/>
      <c r="F84" s="124"/>
      <c r="G84" s="55"/>
    </row>
    <row r="85" spans="1:16" ht="20.100000000000001" customHeight="1">
      <c r="A85" s="128"/>
      <c r="B85" s="62"/>
      <c r="C85" s="124"/>
      <c r="D85" s="124"/>
      <c r="E85" s="124"/>
      <c r="F85" s="124"/>
      <c r="G85" s="55"/>
    </row>
    <row r="86" spans="1:16" s="4" customFormat="1" ht="20.100000000000001" customHeight="1">
      <c r="A86" s="128"/>
      <c r="B86" s="15"/>
      <c r="C86" s="124"/>
      <c r="D86" s="124"/>
      <c r="E86" s="124"/>
      <c r="F86" s="124"/>
      <c r="G86" s="55"/>
    </row>
    <row r="87" spans="1:16" ht="8.25" customHeight="1">
      <c r="A87" s="17"/>
    </row>
    <row r="88" spans="1:16" ht="21.75" customHeight="1">
      <c r="A88" s="66"/>
      <c r="B88" s="67"/>
      <c r="C88" s="118"/>
      <c r="D88" s="68"/>
      <c r="E88" s="105"/>
      <c r="F88" s="105"/>
      <c r="G88" s="105"/>
    </row>
    <row r="89" spans="1:16" s="1" customFormat="1" ht="20.100000000000001" customHeight="1">
      <c r="A89" s="69"/>
      <c r="B89" s="70"/>
      <c r="C89" s="69"/>
      <c r="D89" s="70"/>
      <c r="E89" s="70"/>
      <c r="F89" s="70"/>
      <c r="G89" s="7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1"/>
    </row>
    <row r="92" spans="1:16">
      <c r="A92" s="31"/>
    </row>
    <row r="93" spans="1:16">
      <c r="A93" s="31"/>
    </row>
    <row r="94" spans="1:16">
      <c r="A94" s="31"/>
    </row>
    <row r="95" spans="1:16">
      <c r="A95" s="31"/>
    </row>
    <row r="96" spans="1:16">
      <c r="A96" s="31"/>
    </row>
    <row r="97" spans="1:1">
      <c r="A97" s="31"/>
    </row>
    <row r="98" spans="1:1">
      <c r="A98" s="31"/>
    </row>
    <row r="99" spans="1:1">
      <c r="A99" s="31"/>
    </row>
    <row r="100" spans="1:1">
      <c r="A100" s="31"/>
    </row>
    <row r="101" spans="1:1">
      <c r="A101" s="31"/>
    </row>
    <row r="102" spans="1:1">
      <c r="A102" s="31"/>
    </row>
    <row r="103" spans="1:1">
      <c r="A103" s="31"/>
    </row>
    <row r="104" spans="1:1">
      <c r="A104" s="31"/>
    </row>
    <row r="105" spans="1:1">
      <c r="A105" s="31"/>
    </row>
    <row r="106" spans="1:1">
      <c r="A106" s="31"/>
    </row>
    <row r="107" spans="1:1">
      <c r="A107" s="31"/>
    </row>
    <row r="108" spans="1:1">
      <c r="A108" s="31"/>
    </row>
    <row r="109" spans="1:1">
      <c r="A109" s="31"/>
    </row>
    <row r="110" spans="1:1">
      <c r="A110" s="31"/>
    </row>
    <row r="111" spans="1:1">
      <c r="A111" s="31"/>
    </row>
    <row r="112" spans="1:1">
      <c r="A112" s="31"/>
    </row>
    <row r="113" spans="1:1">
      <c r="A113" s="31"/>
    </row>
    <row r="114" spans="1:1">
      <c r="A114" s="31"/>
    </row>
    <row r="115" spans="1:1">
      <c r="A115" s="31"/>
    </row>
    <row r="116" spans="1:1">
      <c r="A116" s="31"/>
    </row>
    <row r="117" spans="1:1">
      <c r="A117" s="31"/>
    </row>
    <row r="118" spans="1:1">
      <c r="A118" s="31"/>
    </row>
    <row r="119" spans="1:1">
      <c r="A119" s="31"/>
    </row>
    <row r="120" spans="1:1">
      <c r="A120" s="31"/>
    </row>
    <row r="121" spans="1:1">
      <c r="A121" s="31"/>
    </row>
    <row r="122" spans="1:1">
      <c r="A122" s="31"/>
    </row>
    <row r="123" spans="1:1">
      <c r="A123" s="31"/>
    </row>
    <row r="124" spans="1:1">
      <c r="A124" s="31"/>
    </row>
    <row r="125" spans="1:1">
      <c r="A125" s="31"/>
    </row>
    <row r="126" spans="1:1">
      <c r="A126" s="31"/>
    </row>
    <row r="127" spans="1:1">
      <c r="A127" s="31"/>
    </row>
    <row r="128" spans="1:1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  <row r="175" spans="1:1">
      <c r="A175" s="31"/>
    </row>
    <row r="176" spans="1:1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  <row r="184" spans="1:1">
      <c r="A184" s="31"/>
    </row>
    <row r="185" spans="1:1">
      <c r="A185" s="31"/>
    </row>
    <row r="186" spans="1:1">
      <c r="A186" s="31"/>
    </row>
    <row r="187" spans="1:1">
      <c r="A187" s="31"/>
    </row>
    <row r="188" spans="1:1">
      <c r="A188" s="31"/>
    </row>
    <row r="189" spans="1:1">
      <c r="A189" s="31"/>
    </row>
    <row r="190" spans="1:1">
      <c r="A190" s="31"/>
    </row>
    <row r="191" spans="1:1">
      <c r="A191" s="31"/>
    </row>
    <row r="192" spans="1:1">
      <c r="A192" s="31"/>
    </row>
    <row r="193" spans="1:1">
      <c r="A193" s="31"/>
    </row>
    <row r="194" spans="1:1">
      <c r="A194" s="31"/>
    </row>
    <row r="195" spans="1:1">
      <c r="A195" s="31"/>
    </row>
    <row r="196" spans="1:1">
      <c r="A196" s="31"/>
    </row>
    <row r="197" spans="1:1">
      <c r="A197" s="31"/>
    </row>
    <row r="198" spans="1:1">
      <c r="A198" s="31"/>
    </row>
    <row r="199" spans="1:1">
      <c r="A199" s="31"/>
    </row>
    <row r="200" spans="1:1">
      <c r="A200" s="31"/>
    </row>
    <row r="201" spans="1:1">
      <c r="A201" s="31"/>
    </row>
    <row r="202" spans="1:1">
      <c r="A202" s="31"/>
    </row>
    <row r="203" spans="1:1">
      <c r="A203" s="31"/>
    </row>
    <row r="204" spans="1:1">
      <c r="A204" s="31"/>
    </row>
    <row r="205" spans="1:1">
      <c r="A205" s="31"/>
    </row>
    <row r="206" spans="1:1">
      <c r="A206" s="31"/>
    </row>
    <row r="207" spans="1:1">
      <c r="A207" s="31"/>
    </row>
    <row r="208" spans="1:1">
      <c r="A208" s="31"/>
    </row>
    <row r="209" spans="1:1">
      <c r="A209" s="31"/>
    </row>
    <row r="210" spans="1:1">
      <c r="A210" s="31"/>
    </row>
    <row r="211" spans="1:1">
      <c r="A211" s="31"/>
    </row>
    <row r="212" spans="1:1">
      <c r="A212" s="31"/>
    </row>
    <row r="213" spans="1:1">
      <c r="A213" s="31"/>
    </row>
    <row r="214" spans="1:1">
      <c r="A214" s="31"/>
    </row>
    <row r="215" spans="1:1">
      <c r="A215" s="31"/>
    </row>
    <row r="216" spans="1:1">
      <c r="A216" s="31"/>
    </row>
    <row r="217" spans="1:1">
      <c r="A217" s="31"/>
    </row>
    <row r="218" spans="1:1">
      <c r="A218" s="31"/>
    </row>
    <row r="219" spans="1:1">
      <c r="A219" s="31"/>
    </row>
    <row r="220" spans="1:1">
      <c r="A220" s="31"/>
    </row>
    <row r="221" spans="1:1">
      <c r="A221" s="31"/>
    </row>
    <row r="222" spans="1:1">
      <c r="A222" s="31"/>
    </row>
    <row r="223" spans="1:1">
      <c r="A223" s="31"/>
    </row>
    <row r="224" spans="1:1">
      <c r="A224" s="31"/>
    </row>
    <row r="225" spans="1:1">
      <c r="A225" s="31"/>
    </row>
    <row r="226" spans="1:1">
      <c r="A226" s="31"/>
    </row>
    <row r="227" spans="1:1">
      <c r="A227" s="31"/>
    </row>
    <row r="228" spans="1:1">
      <c r="A228" s="31"/>
    </row>
    <row r="229" spans="1:1">
      <c r="A229" s="31"/>
    </row>
    <row r="230" spans="1:1">
      <c r="A230" s="31"/>
    </row>
    <row r="231" spans="1:1">
      <c r="A231" s="31"/>
    </row>
    <row r="232" spans="1:1">
      <c r="A232" s="31"/>
    </row>
    <row r="233" spans="1:1">
      <c r="A233" s="31"/>
    </row>
    <row r="234" spans="1:1">
      <c r="A234" s="31"/>
    </row>
    <row r="235" spans="1:1">
      <c r="A235" s="31"/>
    </row>
    <row r="236" spans="1:1">
      <c r="A236" s="31"/>
    </row>
    <row r="237" spans="1:1">
      <c r="A237" s="31"/>
    </row>
    <row r="238" spans="1:1">
      <c r="A238" s="31"/>
    </row>
    <row r="239" spans="1:1">
      <c r="A239" s="31"/>
    </row>
    <row r="240" spans="1:1">
      <c r="A240" s="31"/>
    </row>
    <row r="241" spans="1:1">
      <c r="A241" s="31"/>
    </row>
    <row r="242" spans="1:1">
      <c r="A242" s="31"/>
    </row>
    <row r="243" spans="1:1">
      <c r="A243" s="31"/>
    </row>
    <row r="244" spans="1:1">
      <c r="A244" s="31"/>
    </row>
    <row r="245" spans="1:1">
      <c r="A245" s="31"/>
    </row>
    <row r="246" spans="1:1">
      <c r="A246" s="31"/>
    </row>
    <row r="247" spans="1:1">
      <c r="A247" s="31"/>
    </row>
    <row r="248" spans="1:1">
      <c r="A248" s="31"/>
    </row>
    <row r="249" spans="1:1">
      <c r="A249" s="31"/>
    </row>
    <row r="250" spans="1:1">
      <c r="A250" s="31"/>
    </row>
    <row r="251" spans="1:1">
      <c r="A251" s="31"/>
    </row>
    <row r="252" spans="1:1">
      <c r="A252" s="31"/>
    </row>
    <row r="253" spans="1:1">
      <c r="A253" s="31"/>
    </row>
    <row r="254" spans="1:1">
      <c r="A254" s="31"/>
    </row>
    <row r="255" spans="1:1">
      <c r="A255" s="31"/>
    </row>
    <row r="256" spans="1:1">
      <c r="A256" s="31"/>
    </row>
    <row r="257" spans="1:1">
      <c r="A257" s="31"/>
    </row>
    <row r="258" spans="1:1">
      <c r="A258" s="31"/>
    </row>
  </sheetData>
  <mergeCells count="29">
    <mergeCell ref="B26:D26"/>
    <mergeCell ref="B20:D20"/>
    <mergeCell ref="B21:D21"/>
    <mergeCell ref="B22:D22"/>
    <mergeCell ref="B23:D23"/>
    <mergeCell ref="B24:D24"/>
    <mergeCell ref="B25:D25"/>
    <mergeCell ref="A3:B3"/>
    <mergeCell ref="A8:B8"/>
    <mergeCell ref="A13:B13"/>
    <mergeCell ref="A15:B15"/>
    <mergeCell ref="A18:B18"/>
    <mergeCell ref="A12:B12"/>
    <mergeCell ref="A16:B16"/>
    <mergeCell ref="E4:G4"/>
    <mergeCell ref="G5:H5"/>
    <mergeCell ref="G8:J8"/>
    <mergeCell ref="G15:J15"/>
    <mergeCell ref="A11:B11"/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316"/>
  <sheetViews>
    <sheetView zoomScale="130" zoomScaleNormal="130" zoomScaleSheetLayoutView="100" workbookViewId="0">
      <pane xSplit="2" ySplit="6" topLeftCell="C100" activePane="bottomRight" state="frozen"/>
      <selection activeCell="A67" sqref="A67"/>
      <selection pane="topRight" activeCell="A67" sqref="A67"/>
      <selection pane="bottomLeft" activeCell="A67" sqref="A67"/>
      <selection pane="bottomRight" activeCell="G102" sqref="G102"/>
    </sheetView>
  </sheetViews>
  <sheetFormatPr defaultRowHeight="18.75"/>
  <cols>
    <col min="1" max="1" width="47.7109375" style="2" customWidth="1"/>
    <col min="2" max="2" width="5.85546875" style="15" customWidth="1"/>
    <col min="3" max="4" width="15.85546875" style="15" customWidth="1"/>
    <col min="5" max="5" width="13.85546875" style="15" customWidth="1"/>
    <col min="6" max="6" width="14.28515625" style="15" customWidth="1"/>
    <col min="7" max="7" width="12.28515625" style="15" customWidth="1"/>
    <col min="8" max="8" width="12.140625" style="196" customWidth="1"/>
    <col min="9" max="9" width="15.85546875" style="15" customWidth="1"/>
    <col min="10" max="10" width="9.140625" style="2"/>
    <col min="11" max="11" width="9.140625" style="2" customWidth="1"/>
    <col min="12" max="16384" width="9.140625" style="2"/>
  </cols>
  <sheetData>
    <row r="1" spans="1:10" ht="30.75" customHeight="1">
      <c r="A1" s="434" t="s">
        <v>83</v>
      </c>
      <c r="B1" s="434"/>
      <c r="C1" s="434"/>
      <c r="D1" s="434"/>
      <c r="E1" s="434"/>
      <c r="F1" s="434"/>
      <c r="G1" s="434"/>
      <c r="H1" s="434"/>
      <c r="I1" s="434"/>
    </row>
    <row r="2" spans="1:10" ht="5.25" customHeight="1">
      <c r="A2" s="26"/>
      <c r="B2" s="32"/>
      <c r="C2" s="32"/>
      <c r="D2" s="32"/>
      <c r="E2" s="32"/>
      <c r="F2" s="32"/>
      <c r="G2" s="32"/>
      <c r="H2" s="194"/>
      <c r="I2" s="32"/>
    </row>
    <row r="3" spans="1:10" ht="42" customHeight="1">
      <c r="A3" s="407" t="s">
        <v>203</v>
      </c>
      <c r="B3" s="408" t="s">
        <v>15</v>
      </c>
      <c r="C3" s="410" t="s">
        <v>448</v>
      </c>
      <c r="D3" s="410"/>
      <c r="E3" s="409" t="s">
        <v>536</v>
      </c>
      <c r="F3" s="409"/>
      <c r="G3" s="409"/>
      <c r="H3" s="409"/>
      <c r="I3" s="435" t="s">
        <v>197</v>
      </c>
    </row>
    <row r="4" spans="1:10" ht="72.75" customHeight="1">
      <c r="A4" s="407"/>
      <c r="B4" s="408"/>
      <c r="C4" s="215" t="s">
        <v>533</v>
      </c>
      <c r="D4" s="350" t="s">
        <v>534</v>
      </c>
      <c r="E4" s="38" t="s">
        <v>187</v>
      </c>
      <c r="F4" s="38" t="s">
        <v>176</v>
      </c>
      <c r="G4" s="38" t="s">
        <v>376</v>
      </c>
      <c r="H4" s="195" t="s">
        <v>377</v>
      </c>
      <c r="I4" s="436"/>
      <c r="J4" s="211"/>
    </row>
    <row r="5" spans="1:10" ht="12" customHeight="1">
      <c r="A5" s="72">
        <v>1</v>
      </c>
      <c r="B5" s="73">
        <v>2</v>
      </c>
      <c r="C5" s="72">
        <v>3</v>
      </c>
      <c r="D5" s="72">
        <v>4</v>
      </c>
      <c r="E5" s="73">
        <v>5</v>
      </c>
      <c r="F5" s="72">
        <v>6</v>
      </c>
      <c r="G5" s="72">
        <v>7</v>
      </c>
      <c r="H5" s="197">
        <v>8</v>
      </c>
      <c r="I5" s="72">
        <v>9</v>
      </c>
      <c r="J5" s="211"/>
    </row>
    <row r="6" spans="1:10" s="4" customFormat="1" ht="33" customHeight="1">
      <c r="A6" s="432" t="s">
        <v>196</v>
      </c>
      <c r="B6" s="432"/>
      <c r="C6" s="432"/>
      <c r="D6" s="432"/>
      <c r="E6" s="432"/>
      <c r="F6" s="432"/>
      <c r="G6" s="432"/>
      <c r="H6" s="432"/>
      <c r="I6" s="432"/>
      <c r="J6" s="212"/>
    </row>
    <row r="7" spans="1:10" s="4" customFormat="1" ht="42.75" customHeight="1">
      <c r="A7" s="278" t="s">
        <v>485</v>
      </c>
      <c r="B7" s="279">
        <v>1000</v>
      </c>
      <c r="C7" s="276">
        <v>14583</v>
      </c>
      <c r="D7" s="276">
        <v>16091</v>
      </c>
      <c r="E7" s="348">
        <v>16356</v>
      </c>
      <c r="F7" s="348">
        <v>16091</v>
      </c>
      <c r="G7" s="269">
        <f>F7-E7</f>
        <v>-265</v>
      </c>
      <c r="H7" s="280">
        <f>F7/E7*100</f>
        <v>98.379799461971146</v>
      </c>
      <c r="I7" s="281"/>
      <c r="J7" s="212"/>
    </row>
    <row r="8" spans="1:10" ht="44.25" customHeight="1">
      <c r="A8" s="278" t="s">
        <v>486</v>
      </c>
      <c r="B8" s="282">
        <v>1010</v>
      </c>
      <c r="C8" s="269">
        <f>SUM(C9:C16)</f>
        <v>-12704</v>
      </c>
      <c r="D8" s="269">
        <f>SUM(D9:D16)</f>
        <v>-14093</v>
      </c>
      <c r="E8" s="389">
        <f>SUM(E9:E16)</f>
        <v>-13944</v>
      </c>
      <c r="F8" s="389">
        <f>SUM(F9:F16)</f>
        <v>-14093</v>
      </c>
      <c r="G8" s="269">
        <f>F8-E8</f>
        <v>-149</v>
      </c>
      <c r="H8" s="280">
        <f>F8/E8*100</f>
        <v>101.06855995410213</v>
      </c>
      <c r="I8" s="281"/>
      <c r="J8" s="211"/>
    </row>
    <row r="9" spans="1:10" s="1" customFormat="1" ht="22.5" customHeight="1">
      <c r="A9" s="283" t="s">
        <v>202</v>
      </c>
      <c r="B9" s="351">
        <v>1011</v>
      </c>
      <c r="C9" s="274">
        <v>-12704</v>
      </c>
      <c r="D9" s="274">
        <v>-14093</v>
      </c>
      <c r="E9" s="390">
        <v>-13944</v>
      </c>
      <c r="F9" s="390">
        <v>-14093</v>
      </c>
      <c r="G9" s="269">
        <f t="shared" ref="G9:G16" si="0">F9-E9</f>
        <v>-149</v>
      </c>
      <c r="H9" s="280">
        <f t="shared" ref="H9:H16" si="1">F9/E9*100</f>
        <v>101.06855995410213</v>
      </c>
      <c r="I9" s="365"/>
      <c r="J9" s="213"/>
    </row>
    <row r="10" spans="1:10" s="1" customFormat="1" ht="21" customHeight="1">
      <c r="A10" s="283" t="s">
        <v>59</v>
      </c>
      <c r="B10" s="351">
        <v>1012</v>
      </c>
      <c r="C10" s="274" t="s">
        <v>253</v>
      </c>
      <c r="D10" s="274" t="s">
        <v>253</v>
      </c>
      <c r="E10" s="390" t="s">
        <v>253</v>
      </c>
      <c r="F10" s="274" t="s">
        <v>253</v>
      </c>
      <c r="G10" s="284" t="e">
        <f t="shared" si="0"/>
        <v>#VALUE!</v>
      </c>
      <c r="H10" s="280" t="e">
        <f t="shared" si="1"/>
        <v>#VALUE!</v>
      </c>
      <c r="I10" s="365"/>
      <c r="J10" s="213"/>
    </row>
    <row r="11" spans="1:10" s="1" customFormat="1" ht="21" customHeight="1">
      <c r="A11" s="283" t="s">
        <v>58</v>
      </c>
      <c r="B11" s="351">
        <v>1013</v>
      </c>
      <c r="C11" s="274"/>
      <c r="D11" s="274"/>
      <c r="E11" s="390"/>
      <c r="F11" s="274"/>
      <c r="G11" s="269">
        <f t="shared" si="0"/>
        <v>0</v>
      </c>
      <c r="H11" s="280" t="e">
        <f t="shared" si="1"/>
        <v>#DIV/0!</v>
      </c>
      <c r="I11" s="365"/>
    </row>
    <row r="12" spans="1:10" s="1" customFormat="1" ht="21" customHeight="1">
      <c r="A12" s="283" t="s">
        <v>35</v>
      </c>
      <c r="B12" s="351">
        <v>1014</v>
      </c>
      <c r="C12" s="274">
        <v>0</v>
      </c>
      <c r="D12" s="274"/>
      <c r="E12" s="390"/>
      <c r="F12" s="274">
        <v>0</v>
      </c>
      <c r="G12" s="269">
        <f t="shared" si="0"/>
        <v>0</v>
      </c>
      <c r="H12" s="280" t="e">
        <f t="shared" si="1"/>
        <v>#DIV/0!</v>
      </c>
      <c r="I12" s="365"/>
    </row>
    <row r="13" spans="1:10" s="1" customFormat="1" ht="19.5" customHeight="1">
      <c r="A13" s="283" t="s">
        <v>36</v>
      </c>
      <c r="B13" s="351">
        <v>1015</v>
      </c>
      <c r="C13" s="274"/>
      <c r="D13" s="274"/>
      <c r="E13" s="390"/>
      <c r="F13" s="274"/>
      <c r="G13" s="269">
        <f t="shared" si="0"/>
        <v>0</v>
      </c>
      <c r="H13" s="280" t="e">
        <f t="shared" si="1"/>
        <v>#DIV/0!</v>
      </c>
      <c r="I13" s="365"/>
    </row>
    <row r="14" spans="1:10" s="1" customFormat="1" ht="48" customHeight="1">
      <c r="A14" s="283" t="s">
        <v>371</v>
      </c>
      <c r="B14" s="351">
        <v>1016</v>
      </c>
      <c r="C14" s="274" t="s">
        <v>253</v>
      </c>
      <c r="D14" s="274" t="s">
        <v>253</v>
      </c>
      <c r="E14" s="390" t="s">
        <v>253</v>
      </c>
      <c r="F14" s="274" t="s">
        <v>253</v>
      </c>
      <c r="G14" s="269" t="e">
        <f t="shared" si="0"/>
        <v>#VALUE!</v>
      </c>
      <c r="H14" s="280" t="e">
        <f t="shared" si="1"/>
        <v>#VALUE!</v>
      </c>
      <c r="I14" s="365"/>
    </row>
    <row r="15" spans="1:10" s="1" customFormat="1" ht="33" customHeight="1">
      <c r="A15" s="283" t="s">
        <v>372</v>
      </c>
      <c r="B15" s="351">
        <v>1017</v>
      </c>
      <c r="C15" s="274"/>
      <c r="D15" s="274"/>
      <c r="E15" s="390"/>
      <c r="F15" s="274"/>
      <c r="G15" s="269">
        <f t="shared" si="0"/>
        <v>0</v>
      </c>
      <c r="H15" s="280" t="e">
        <f t="shared" si="1"/>
        <v>#DIV/0!</v>
      </c>
      <c r="I15" s="365"/>
    </row>
    <row r="16" spans="1:10" s="1" customFormat="1" ht="22.5" customHeight="1">
      <c r="A16" s="283" t="s">
        <v>487</v>
      </c>
      <c r="B16" s="351">
        <v>1018</v>
      </c>
      <c r="C16" s="274"/>
      <c r="D16" s="274"/>
      <c r="E16" s="390"/>
      <c r="F16" s="274"/>
      <c r="G16" s="269">
        <f t="shared" si="0"/>
        <v>0</v>
      </c>
      <c r="H16" s="280" t="e">
        <f t="shared" si="1"/>
        <v>#DIV/0!</v>
      </c>
      <c r="I16" s="365"/>
    </row>
    <row r="17" spans="1:9" s="4" customFormat="1" ht="27.75" customHeight="1">
      <c r="A17" s="285" t="s">
        <v>21</v>
      </c>
      <c r="B17" s="282">
        <v>1020</v>
      </c>
      <c r="C17" s="286">
        <f>SUM(C7:C8)</f>
        <v>1879</v>
      </c>
      <c r="D17" s="286">
        <f>SUM(D7:D8)</f>
        <v>1998</v>
      </c>
      <c r="E17" s="388">
        <f>SUM(E7:E8)</f>
        <v>2412</v>
      </c>
      <c r="F17" s="286">
        <f>SUM(F7:F8)</f>
        <v>1998</v>
      </c>
      <c r="G17" s="286">
        <f>F17-E17</f>
        <v>-414</v>
      </c>
      <c r="H17" s="287">
        <f>F17/E17*100</f>
        <v>82.835820895522389</v>
      </c>
      <c r="I17" s="288"/>
    </row>
    <row r="18" spans="1:9" s="4" customFormat="1" ht="27.75" customHeight="1">
      <c r="A18" s="285"/>
      <c r="B18" s="282"/>
      <c r="C18" s="286"/>
      <c r="D18" s="286"/>
      <c r="E18" s="286"/>
      <c r="F18" s="286"/>
      <c r="G18" s="286"/>
      <c r="H18" s="287"/>
      <c r="I18" s="288"/>
    </row>
    <row r="19" spans="1:9" ht="34.5" customHeight="1">
      <c r="A19" s="356" t="s">
        <v>488</v>
      </c>
      <c r="B19" s="279">
        <v>1030</v>
      </c>
      <c r="C19" s="59"/>
      <c r="D19" s="59"/>
      <c r="E19" s="59"/>
      <c r="F19" s="59"/>
      <c r="G19" s="60">
        <f>F19-E19</f>
        <v>0</v>
      </c>
      <c r="H19" s="287" t="e">
        <f>F19/E19*100</f>
        <v>#DIV/0!</v>
      </c>
      <c r="I19" s="281"/>
    </row>
    <row r="20" spans="1:9" ht="16.5" customHeight="1">
      <c r="A20" s="283" t="s">
        <v>160</v>
      </c>
      <c r="B20" s="279">
        <v>1031</v>
      </c>
      <c r="C20" s="274"/>
      <c r="D20" s="274"/>
      <c r="E20" s="274"/>
      <c r="F20" s="274"/>
      <c r="G20" s="275">
        <f>F20-E20</f>
        <v>0</v>
      </c>
      <c r="H20" s="289"/>
      <c r="I20" s="281"/>
    </row>
    <row r="21" spans="1:9" ht="32.25" customHeight="1">
      <c r="A21" s="278" t="s">
        <v>489</v>
      </c>
      <c r="B21" s="282">
        <v>1040</v>
      </c>
      <c r="C21" s="269">
        <f>SUM(C22:C41,C43)</f>
        <v>0</v>
      </c>
      <c r="D21" s="269">
        <f>SUM(D22:D41,D43)</f>
        <v>0</v>
      </c>
      <c r="E21" s="269">
        <f>SUM(E22:E41,E43)</f>
        <v>0</v>
      </c>
      <c r="F21" s="269">
        <f>SUM(F22:F41,F43)</f>
        <v>0</v>
      </c>
      <c r="G21" s="269">
        <f>F21-E21</f>
        <v>0</v>
      </c>
      <c r="H21" s="287" t="e">
        <f>F21/E21*100</f>
        <v>#DIV/0!</v>
      </c>
      <c r="I21" s="281"/>
    </row>
    <row r="22" spans="1:9" ht="33.75" customHeight="1">
      <c r="A22" s="283" t="s">
        <v>91</v>
      </c>
      <c r="B22" s="279">
        <v>1041</v>
      </c>
      <c r="C22" s="274" t="s">
        <v>253</v>
      </c>
      <c r="D22" s="274" t="s">
        <v>253</v>
      </c>
      <c r="E22" s="274" t="s">
        <v>253</v>
      </c>
      <c r="F22" s="274" t="s">
        <v>253</v>
      </c>
      <c r="G22" s="269" t="e">
        <f t="shared" ref="G22:G43" si="2">F22-E22</f>
        <v>#VALUE!</v>
      </c>
      <c r="H22" s="289"/>
      <c r="I22" s="281"/>
    </row>
    <row r="23" spans="1:9" ht="21.75" customHeight="1">
      <c r="A23" s="283" t="s">
        <v>152</v>
      </c>
      <c r="B23" s="279">
        <v>1042</v>
      </c>
      <c r="C23" s="274" t="s">
        <v>253</v>
      </c>
      <c r="D23" s="274" t="s">
        <v>253</v>
      </c>
      <c r="E23" s="274" t="s">
        <v>253</v>
      </c>
      <c r="F23" s="274" t="s">
        <v>253</v>
      </c>
      <c r="G23" s="269" t="e">
        <f t="shared" si="2"/>
        <v>#VALUE!</v>
      </c>
      <c r="H23" s="289"/>
      <c r="I23" s="281"/>
    </row>
    <row r="24" spans="1:9" ht="21.75" customHeight="1">
      <c r="A24" s="283" t="s">
        <v>56</v>
      </c>
      <c r="B24" s="279">
        <v>1043</v>
      </c>
      <c r="C24" s="274" t="s">
        <v>253</v>
      </c>
      <c r="D24" s="274" t="s">
        <v>253</v>
      </c>
      <c r="E24" s="274" t="s">
        <v>253</v>
      </c>
      <c r="F24" s="274" t="s">
        <v>253</v>
      </c>
      <c r="G24" s="269" t="e">
        <f t="shared" si="2"/>
        <v>#VALUE!</v>
      </c>
      <c r="H24" s="289"/>
      <c r="I24" s="281"/>
    </row>
    <row r="25" spans="1:9" ht="21.75" customHeight="1">
      <c r="A25" s="283" t="s">
        <v>19</v>
      </c>
      <c r="B25" s="279">
        <v>1044</v>
      </c>
      <c r="C25" s="274" t="s">
        <v>253</v>
      </c>
      <c r="D25" s="274" t="s">
        <v>253</v>
      </c>
      <c r="E25" s="274" t="s">
        <v>253</v>
      </c>
      <c r="F25" s="274" t="s">
        <v>253</v>
      </c>
      <c r="G25" s="269" t="e">
        <f t="shared" si="2"/>
        <v>#VALUE!</v>
      </c>
      <c r="H25" s="289"/>
      <c r="I25" s="281"/>
    </row>
    <row r="26" spans="1:9" ht="19.5" customHeight="1">
      <c r="A26" s="283" t="s">
        <v>20</v>
      </c>
      <c r="B26" s="279">
        <v>1045</v>
      </c>
      <c r="C26" s="274" t="s">
        <v>253</v>
      </c>
      <c r="D26" s="274" t="s">
        <v>253</v>
      </c>
      <c r="E26" s="274" t="s">
        <v>253</v>
      </c>
      <c r="F26" s="274" t="s">
        <v>253</v>
      </c>
      <c r="G26" s="269" t="e">
        <f t="shared" si="2"/>
        <v>#VALUE!</v>
      </c>
      <c r="H26" s="289"/>
      <c r="I26" s="281"/>
    </row>
    <row r="27" spans="1:9" s="1" customFormat="1" ht="20.100000000000001" customHeight="1">
      <c r="A27" s="283" t="s">
        <v>33</v>
      </c>
      <c r="B27" s="279">
        <v>1046</v>
      </c>
      <c r="C27" s="274" t="s">
        <v>253</v>
      </c>
      <c r="D27" s="274" t="s">
        <v>253</v>
      </c>
      <c r="E27" s="274" t="s">
        <v>253</v>
      </c>
      <c r="F27" s="274" t="s">
        <v>253</v>
      </c>
      <c r="G27" s="269" t="e">
        <f t="shared" si="2"/>
        <v>#VALUE!</v>
      </c>
      <c r="H27" s="289"/>
      <c r="I27" s="281"/>
    </row>
    <row r="28" spans="1:9" s="1" customFormat="1" ht="20.100000000000001" customHeight="1">
      <c r="A28" s="283" t="s">
        <v>34</v>
      </c>
      <c r="B28" s="279">
        <v>1047</v>
      </c>
      <c r="C28" s="274" t="s">
        <v>253</v>
      </c>
      <c r="D28" s="274" t="s">
        <v>253</v>
      </c>
      <c r="E28" s="274" t="s">
        <v>253</v>
      </c>
      <c r="F28" s="274" t="s">
        <v>253</v>
      </c>
      <c r="G28" s="269" t="e">
        <f t="shared" si="2"/>
        <v>#VALUE!</v>
      </c>
      <c r="H28" s="289"/>
      <c r="I28" s="281"/>
    </row>
    <row r="29" spans="1:9" s="1" customFormat="1" ht="20.25" customHeight="1">
      <c r="A29" s="283" t="s">
        <v>35</v>
      </c>
      <c r="B29" s="279">
        <v>1048</v>
      </c>
      <c r="C29" s="274" t="s">
        <v>253</v>
      </c>
      <c r="D29" s="274" t="s">
        <v>253</v>
      </c>
      <c r="E29" s="274" t="s">
        <v>253</v>
      </c>
      <c r="F29" s="274" t="s">
        <v>253</v>
      </c>
      <c r="G29" s="269" t="e">
        <f t="shared" si="2"/>
        <v>#VALUE!</v>
      </c>
      <c r="H29" s="289"/>
      <c r="I29" s="281"/>
    </row>
    <row r="30" spans="1:9" s="1" customFormat="1" ht="20.25" customHeight="1">
      <c r="A30" s="283" t="s">
        <v>36</v>
      </c>
      <c r="B30" s="279">
        <v>1049</v>
      </c>
      <c r="C30" s="274" t="s">
        <v>253</v>
      </c>
      <c r="D30" s="274" t="s">
        <v>253</v>
      </c>
      <c r="E30" s="274" t="s">
        <v>253</v>
      </c>
      <c r="F30" s="274" t="s">
        <v>253</v>
      </c>
      <c r="G30" s="269" t="e">
        <f t="shared" si="2"/>
        <v>#VALUE!</v>
      </c>
      <c r="H30" s="289"/>
      <c r="I30" s="281"/>
    </row>
    <row r="31" spans="1:9" s="1" customFormat="1" ht="35.25" customHeight="1">
      <c r="A31" s="283" t="s">
        <v>37</v>
      </c>
      <c r="B31" s="279">
        <v>1050</v>
      </c>
      <c r="C31" s="274" t="s">
        <v>253</v>
      </c>
      <c r="D31" s="274" t="s">
        <v>253</v>
      </c>
      <c r="E31" s="274" t="s">
        <v>253</v>
      </c>
      <c r="F31" s="274" t="s">
        <v>253</v>
      </c>
      <c r="G31" s="269" t="e">
        <f t="shared" si="2"/>
        <v>#VALUE!</v>
      </c>
      <c r="H31" s="289"/>
      <c r="I31" s="281"/>
    </row>
    <row r="32" spans="1:9" s="1" customFormat="1" ht="46.5" customHeight="1">
      <c r="A32" s="283" t="s">
        <v>38</v>
      </c>
      <c r="B32" s="279">
        <v>1051</v>
      </c>
      <c r="C32" s="274" t="s">
        <v>253</v>
      </c>
      <c r="D32" s="274" t="s">
        <v>253</v>
      </c>
      <c r="E32" s="274" t="s">
        <v>253</v>
      </c>
      <c r="F32" s="274" t="s">
        <v>253</v>
      </c>
      <c r="G32" s="269" t="e">
        <f t="shared" si="2"/>
        <v>#VALUE!</v>
      </c>
      <c r="H32" s="289"/>
      <c r="I32" s="281"/>
    </row>
    <row r="33" spans="1:9" s="1" customFormat="1" ht="33.75" customHeight="1">
      <c r="A33" s="283" t="s">
        <v>39</v>
      </c>
      <c r="B33" s="279">
        <v>1052</v>
      </c>
      <c r="C33" s="274" t="s">
        <v>253</v>
      </c>
      <c r="D33" s="274" t="s">
        <v>253</v>
      </c>
      <c r="E33" s="274" t="s">
        <v>253</v>
      </c>
      <c r="F33" s="274" t="s">
        <v>253</v>
      </c>
      <c r="G33" s="269" t="e">
        <f t="shared" si="2"/>
        <v>#VALUE!</v>
      </c>
      <c r="H33" s="289"/>
      <c r="I33" s="281"/>
    </row>
    <row r="34" spans="1:9" s="1" customFormat="1" ht="31.5" customHeight="1">
      <c r="A34" s="283" t="s">
        <v>373</v>
      </c>
      <c r="B34" s="279">
        <v>1053</v>
      </c>
      <c r="C34" s="274" t="s">
        <v>253</v>
      </c>
      <c r="D34" s="274" t="s">
        <v>253</v>
      </c>
      <c r="E34" s="274" t="s">
        <v>253</v>
      </c>
      <c r="F34" s="274" t="s">
        <v>253</v>
      </c>
      <c r="G34" s="269" t="e">
        <f t="shared" si="2"/>
        <v>#VALUE!</v>
      </c>
      <c r="H34" s="289"/>
      <c r="I34" s="281"/>
    </row>
    <row r="35" spans="1:9" s="1" customFormat="1" ht="21.75" customHeight="1">
      <c r="A35" s="283" t="s">
        <v>40</v>
      </c>
      <c r="B35" s="279">
        <v>1054</v>
      </c>
      <c r="C35" s="274" t="s">
        <v>253</v>
      </c>
      <c r="D35" s="274" t="s">
        <v>253</v>
      </c>
      <c r="E35" s="274" t="s">
        <v>253</v>
      </c>
      <c r="F35" s="274" t="s">
        <v>253</v>
      </c>
      <c r="G35" s="269" t="e">
        <f t="shared" si="2"/>
        <v>#VALUE!</v>
      </c>
      <c r="H35" s="289"/>
      <c r="I35" s="281"/>
    </row>
    <row r="36" spans="1:9" s="1" customFormat="1" ht="20.25" customHeight="1">
      <c r="A36" s="283" t="s">
        <v>60</v>
      </c>
      <c r="B36" s="279">
        <v>1055</v>
      </c>
      <c r="C36" s="274" t="s">
        <v>253</v>
      </c>
      <c r="D36" s="274" t="s">
        <v>253</v>
      </c>
      <c r="E36" s="274" t="s">
        <v>253</v>
      </c>
      <c r="F36" s="274" t="s">
        <v>253</v>
      </c>
      <c r="G36" s="269" t="e">
        <f t="shared" si="2"/>
        <v>#VALUE!</v>
      </c>
      <c r="H36" s="289"/>
      <c r="I36" s="281"/>
    </row>
    <row r="37" spans="1:9" s="1" customFormat="1" ht="20.100000000000001" customHeight="1">
      <c r="A37" s="283" t="s">
        <v>41</v>
      </c>
      <c r="B37" s="279">
        <v>1056</v>
      </c>
      <c r="C37" s="274" t="s">
        <v>253</v>
      </c>
      <c r="D37" s="274" t="s">
        <v>253</v>
      </c>
      <c r="E37" s="274" t="s">
        <v>253</v>
      </c>
      <c r="F37" s="274" t="s">
        <v>253</v>
      </c>
      <c r="G37" s="269" t="e">
        <f t="shared" si="2"/>
        <v>#VALUE!</v>
      </c>
      <c r="H37" s="289"/>
      <c r="I37" s="281"/>
    </row>
    <row r="38" spans="1:9" s="1" customFormat="1" ht="21.75" customHeight="1">
      <c r="A38" s="283" t="s">
        <v>42</v>
      </c>
      <c r="B38" s="279">
        <v>1057</v>
      </c>
      <c r="C38" s="274" t="s">
        <v>253</v>
      </c>
      <c r="D38" s="274" t="s">
        <v>253</v>
      </c>
      <c r="E38" s="274" t="s">
        <v>253</v>
      </c>
      <c r="F38" s="274" t="s">
        <v>253</v>
      </c>
      <c r="G38" s="269" t="e">
        <f t="shared" si="2"/>
        <v>#VALUE!</v>
      </c>
      <c r="H38" s="289"/>
      <c r="I38" s="281"/>
    </row>
    <row r="39" spans="1:9" s="1" customFormat="1" ht="30.75" customHeight="1">
      <c r="A39" s="283" t="s">
        <v>43</v>
      </c>
      <c r="B39" s="279">
        <v>1058</v>
      </c>
      <c r="C39" s="274" t="s">
        <v>253</v>
      </c>
      <c r="D39" s="274" t="s">
        <v>253</v>
      </c>
      <c r="E39" s="274" t="s">
        <v>253</v>
      </c>
      <c r="F39" s="274" t="s">
        <v>253</v>
      </c>
      <c r="G39" s="269" t="e">
        <f t="shared" si="2"/>
        <v>#VALUE!</v>
      </c>
      <c r="H39" s="289"/>
      <c r="I39" s="281"/>
    </row>
    <row r="40" spans="1:9" s="1" customFormat="1" ht="30.75" customHeight="1">
      <c r="A40" s="283" t="s">
        <v>44</v>
      </c>
      <c r="B40" s="279">
        <v>1059</v>
      </c>
      <c r="C40" s="274" t="s">
        <v>253</v>
      </c>
      <c r="D40" s="274" t="s">
        <v>253</v>
      </c>
      <c r="E40" s="274" t="s">
        <v>253</v>
      </c>
      <c r="F40" s="274" t="s">
        <v>253</v>
      </c>
      <c r="G40" s="269" t="e">
        <f t="shared" si="2"/>
        <v>#VALUE!</v>
      </c>
      <c r="H40" s="289"/>
      <c r="I40" s="281"/>
    </row>
    <row r="41" spans="1:9" s="1" customFormat="1" ht="50.25" customHeight="1">
      <c r="A41" s="283" t="s">
        <v>68</v>
      </c>
      <c r="B41" s="279">
        <v>1060</v>
      </c>
      <c r="C41" s="274" t="s">
        <v>253</v>
      </c>
      <c r="D41" s="274" t="s">
        <v>253</v>
      </c>
      <c r="E41" s="274" t="s">
        <v>253</v>
      </c>
      <c r="F41" s="274" t="s">
        <v>253</v>
      </c>
      <c r="G41" s="269" t="e">
        <f t="shared" si="2"/>
        <v>#VALUE!</v>
      </c>
      <c r="H41" s="289"/>
      <c r="I41" s="281"/>
    </row>
    <row r="42" spans="1:9" s="1" customFormat="1" ht="22.5" customHeight="1">
      <c r="A42" s="290" t="s">
        <v>45</v>
      </c>
      <c r="B42" s="291">
        <v>1061</v>
      </c>
      <c r="C42" s="292" t="s">
        <v>253</v>
      </c>
      <c r="D42" s="292" t="s">
        <v>253</v>
      </c>
      <c r="E42" s="292" t="s">
        <v>253</v>
      </c>
      <c r="F42" s="292" t="s">
        <v>253</v>
      </c>
      <c r="G42" s="269" t="e">
        <f t="shared" si="2"/>
        <v>#VALUE!</v>
      </c>
      <c r="H42" s="293"/>
      <c r="I42" s="281"/>
    </row>
    <row r="43" spans="1:9" s="1" customFormat="1" ht="22.5" customHeight="1">
      <c r="A43" s="283" t="s">
        <v>490</v>
      </c>
      <c r="B43" s="279">
        <v>1062</v>
      </c>
      <c r="C43" s="274" t="s">
        <v>253</v>
      </c>
      <c r="D43" s="274" t="s">
        <v>253</v>
      </c>
      <c r="E43" s="274" t="s">
        <v>253</v>
      </c>
      <c r="F43" s="390" t="s">
        <v>253</v>
      </c>
      <c r="G43" s="269" t="e">
        <f t="shared" si="2"/>
        <v>#VALUE!</v>
      </c>
      <c r="H43" s="289"/>
      <c r="I43" s="281"/>
    </row>
    <row r="44" spans="1:9" ht="27.75" customHeight="1">
      <c r="A44" s="294" t="s">
        <v>491</v>
      </c>
      <c r="B44" s="282">
        <v>1070</v>
      </c>
      <c r="C44" s="269">
        <f>SUM(C45:C51)</f>
        <v>-1754</v>
      </c>
      <c r="D44" s="269">
        <f>SUM(D45:D51)</f>
        <v>-1983.4</v>
      </c>
      <c r="E44" s="389">
        <f>SUM(E45:E51)</f>
        <v>-2403</v>
      </c>
      <c r="F44" s="389">
        <f>SUM(F45:F51)</f>
        <v>-1983.4</v>
      </c>
      <c r="G44" s="269">
        <f>F44-E44</f>
        <v>419.59999999999991</v>
      </c>
      <c r="H44" s="287">
        <f>F44/E44*100</f>
        <v>82.538493549729509</v>
      </c>
      <c r="I44" s="281"/>
    </row>
    <row r="45" spans="1:9" ht="22.5" customHeight="1">
      <c r="A45" s="283" t="s">
        <v>35</v>
      </c>
      <c r="B45" s="279">
        <v>1071</v>
      </c>
      <c r="C45" s="274">
        <v>-1161</v>
      </c>
      <c r="D45" s="274">
        <v>-1308</v>
      </c>
      <c r="E45" s="390">
        <v>-1380</v>
      </c>
      <c r="F45" s="390">
        <v>-1308</v>
      </c>
      <c r="G45" s="269">
        <f t="shared" ref="G45:G57" si="3">F45-E45</f>
        <v>72</v>
      </c>
      <c r="H45" s="289"/>
      <c r="I45" s="281"/>
    </row>
    <row r="46" spans="1:9" ht="20.25" customHeight="1">
      <c r="A46" s="283" t="s">
        <v>36</v>
      </c>
      <c r="B46" s="279">
        <v>1072</v>
      </c>
      <c r="C46" s="274">
        <v>-253</v>
      </c>
      <c r="D46" s="274">
        <v>-286.39999999999998</v>
      </c>
      <c r="E46" s="390">
        <v>-302</v>
      </c>
      <c r="F46" s="390">
        <v>-286.39999999999998</v>
      </c>
      <c r="G46" s="269">
        <f t="shared" si="3"/>
        <v>15.600000000000023</v>
      </c>
      <c r="H46" s="289"/>
      <c r="I46" s="281"/>
    </row>
    <row r="47" spans="1:9" s="1" customFormat="1" ht="21" customHeight="1">
      <c r="A47" s="283" t="s">
        <v>133</v>
      </c>
      <c r="B47" s="279">
        <v>1073</v>
      </c>
      <c r="C47" s="274" t="s">
        <v>253</v>
      </c>
      <c r="D47" s="274" t="s">
        <v>253</v>
      </c>
      <c r="E47" s="390" t="s">
        <v>253</v>
      </c>
      <c r="F47" s="390" t="s">
        <v>253</v>
      </c>
      <c r="G47" s="269" t="e">
        <f t="shared" si="3"/>
        <v>#VALUE!</v>
      </c>
      <c r="H47" s="289"/>
      <c r="I47" s="281"/>
    </row>
    <row r="48" spans="1:9" s="1" customFormat="1" ht="29.25" customHeight="1">
      <c r="A48" s="283" t="s">
        <v>57</v>
      </c>
      <c r="B48" s="279">
        <v>1074</v>
      </c>
      <c r="C48" s="274">
        <v>-20</v>
      </c>
      <c r="D48" s="274">
        <v>-18</v>
      </c>
      <c r="E48" s="390">
        <v>-20</v>
      </c>
      <c r="F48" s="390">
        <v>-18</v>
      </c>
      <c r="G48" s="269">
        <f t="shared" si="3"/>
        <v>2</v>
      </c>
      <c r="H48" s="289"/>
      <c r="I48" s="281"/>
    </row>
    <row r="49" spans="1:9" s="1" customFormat="1" ht="19.5" customHeight="1">
      <c r="A49" s="283" t="s">
        <v>71</v>
      </c>
      <c r="B49" s="279">
        <v>1075</v>
      </c>
      <c r="C49" s="274" t="s">
        <v>253</v>
      </c>
      <c r="D49" s="274" t="s">
        <v>253</v>
      </c>
      <c r="E49" s="390" t="s">
        <v>253</v>
      </c>
      <c r="F49" s="390" t="s">
        <v>253</v>
      </c>
      <c r="G49" s="269" t="e">
        <f t="shared" si="3"/>
        <v>#VALUE!</v>
      </c>
      <c r="H49" s="289"/>
      <c r="I49" s="281"/>
    </row>
    <row r="50" spans="1:9" s="1" customFormat="1" ht="17.25" customHeight="1">
      <c r="A50" s="283" t="s">
        <v>134</v>
      </c>
      <c r="B50" s="279">
        <v>1076</v>
      </c>
      <c r="C50" s="274" t="s">
        <v>253</v>
      </c>
      <c r="D50" s="274" t="s">
        <v>253</v>
      </c>
      <c r="E50" s="390" t="s">
        <v>253</v>
      </c>
      <c r="F50" s="390" t="s">
        <v>253</v>
      </c>
      <c r="G50" s="269" t="e">
        <f t="shared" si="3"/>
        <v>#VALUE!</v>
      </c>
      <c r="H50" s="289"/>
      <c r="I50" s="281"/>
    </row>
    <row r="51" spans="1:9" s="1" customFormat="1" ht="24.75" customHeight="1">
      <c r="A51" s="283" t="s">
        <v>492</v>
      </c>
      <c r="B51" s="279">
        <v>1077</v>
      </c>
      <c r="C51" s="59">
        <v>-320</v>
      </c>
      <c r="D51" s="59">
        <v>-371</v>
      </c>
      <c r="E51" s="349">
        <v>-701</v>
      </c>
      <c r="F51" s="349">
        <v>-371</v>
      </c>
      <c r="G51" s="269">
        <f t="shared" si="3"/>
        <v>330</v>
      </c>
      <c r="H51" s="362"/>
      <c r="I51" s="281"/>
    </row>
    <row r="52" spans="1:9" s="1" customFormat="1" ht="34.5" customHeight="1">
      <c r="A52" s="295" t="s">
        <v>493</v>
      </c>
      <c r="B52" s="282">
        <v>1080</v>
      </c>
      <c r="C52" s="269">
        <f>SUM(C53:C57)</f>
        <v>0</v>
      </c>
      <c r="D52" s="269">
        <f>SUM(D53:D57)</f>
        <v>0</v>
      </c>
      <c r="E52" s="269"/>
      <c r="F52" s="389">
        <f>SUM(F53:F57)</f>
        <v>0</v>
      </c>
      <c r="G52" s="269">
        <f t="shared" si="3"/>
        <v>0</v>
      </c>
      <c r="H52" s="287" t="e">
        <f>F52/E52*100</f>
        <v>#DIV/0!</v>
      </c>
      <c r="I52" s="281"/>
    </row>
    <row r="53" spans="1:9" s="1" customFormat="1" ht="20.100000000000001" customHeight="1">
      <c r="A53" s="283" t="s">
        <v>65</v>
      </c>
      <c r="B53" s="279">
        <v>1081</v>
      </c>
      <c r="C53" s="274" t="s">
        <v>253</v>
      </c>
      <c r="D53" s="274" t="s">
        <v>253</v>
      </c>
      <c r="E53" s="274" t="s">
        <v>253</v>
      </c>
      <c r="F53" s="390" t="s">
        <v>253</v>
      </c>
      <c r="G53" s="269" t="e">
        <f t="shared" si="3"/>
        <v>#VALUE!</v>
      </c>
      <c r="H53" s="289"/>
      <c r="I53" s="281"/>
    </row>
    <row r="54" spans="1:9" s="1" customFormat="1" ht="20.100000000000001" customHeight="1">
      <c r="A54" s="283" t="s">
        <v>46</v>
      </c>
      <c r="B54" s="279">
        <v>1082</v>
      </c>
      <c r="C54" s="274" t="s">
        <v>253</v>
      </c>
      <c r="D54" s="274" t="s">
        <v>253</v>
      </c>
      <c r="E54" s="274" t="s">
        <v>253</v>
      </c>
      <c r="F54" s="390" t="s">
        <v>253</v>
      </c>
      <c r="G54" s="269" t="e">
        <f t="shared" si="3"/>
        <v>#VALUE!</v>
      </c>
      <c r="H54" s="289"/>
      <c r="I54" s="281"/>
    </row>
    <row r="55" spans="1:9" s="1" customFormat="1" ht="18.75" customHeight="1">
      <c r="A55" s="283" t="s">
        <v>55</v>
      </c>
      <c r="B55" s="279">
        <v>1083</v>
      </c>
      <c r="C55" s="274" t="s">
        <v>253</v>
      </c>
      <c r="D55" s="274" t="s">
        <v>253</v>
      </c>
      <c r="E55" s="274" t="s">
        <v>253</v>
      </c>
      <c r="F55" s="390" t="s">
        <v>253</v>
      </c>
      <c r="G55" s="269" t="e">
        <f t="shared" si="3"/>
        <v>#VALUE!</v>
      </c>
      <c r="H55" s="289"/>
      <c r="I55" s="281"/>
    </row>
    <row r="56" spans="1:9" s="1" customFormat="1" ht="20.100000000000001" customHeight="1">
      <c r="A56" s="283" t="s">
        <v>160</v>
      </c>
      <c r="B56" s="279">
        <v>1084</v>
      </c>
      <c r="C56" s="274" t="s">
        <v>253</v>
      </c>
      <c r="D56" s="274" t="s">
        <v>253</v>
      </c>
      <c r="E56" s="274" t="s">
        <v>253</v>
      </c>
      <c r="F56" s="390" t="s">
        <v>253</v>
      </c>
      <c r="G56" s="269" t="e">
        <f t="shared" si="3"/>
        <v>#VALUE!</v>
      </c>
      <c r="H56" s="289"/>
      <c r="I56" s="281"/>
    </row>
    <row r="57" spans="1:9" s="1" customFormat="1" ht="21.75" customHeight="1">
      <c r="A57" s="283" t="s">
        <v>494</v>
      </c>
      <c r="B57" s="279">
        <v>1085</v>
      </c>
      <c r="C57" s="274" t="s">
        <v>253</v>
      </c>
      <c r="D57" s="274" t="s">
        <v>253</v>
      </c>
      <c r="E57" s="274"/>
      <c r="F57" s="390" t="s">
        <v>253</v>
      </c>
      <c r="G57" s="269" t="e">
        <f t="shared" si="3"/>
        <v>#VALUE!</v>
      </c>
      <c r="H57" s="289"/>
      <c r="I57" s="281"/>
    </row>
    <row r="58" spans="1:9" s="4" customFormat="1" ht="38.25" customHeight="1">
      <c r="A58" s="285" t="s">
        <v>2</v>
      </c>
      <c r="B58" s="282">
        <v>1100</v>
      </c>
      <c r="C58" s="286">
        <f>C17+C19+C21+C44+C52</f>
        <v>125</v>
      </c>
      <c r="D58" s="286">
        <f>D17+D19+D21+D44+D52</f>
        <v>14.599999999999909</v>
      </c>
      <c r="E58" s="388">
        <f>E17+E19+E21+E44+E52</f>
        <v>9</v>
      </c>
      <c r="F58" s="377">
        <f>F17+F19+F21+F44+F52</f>
        <v>14.599999999999909</v>
      </c>
      <c r="G58" s="286">
        <f t="shared" ref="G58:G73" si="4">F58-E58</f>
        <v>5.5999999999999091</v>
      </c>
      <c r="H58" s="287">
        <f>F58/E58*100</f>
        <v>162.22222222222121</v>
      </c>
      <c r="I58" s="296"/>
    </row>
    <row r="59" spans="1:9" ht="33.75" customHeight="1">
      <c r="A59" s="356" t="s">
        <v>495</v>
      </c>
      <c r="B59" s="279">
        <v>1110</v>
      </c>
      <c r="C59" s="59"/>
      <c r="D59" s="59"/>
      <c r="E59" s="59"/>
      <c r="F59" s="59"/>
      <c r="G59" s="60">
        <f t="shared" si="4"/>
        <v>0</v>
      </c>
      <c r="H59" s="362"/>
      <c r="I59" s="281"/>
    </row>
    <row r="60" spans="1:9" ht="24" customHeight="1">
      <c r="A60" s="356" t="s">
        <v>496</v>
      </c>
      <c r="B60" s="279">
        <v>1120</v>
      </c>
      <c r="C60" s="59"/>
      <c r="D60" s="59"/>
      <c r="E60" s="59"/>
      <c r="F60" s="59"/>
      <c r="G60" s="60">
        <f t="shared" si="4"/>
        <v>0</v>
      </c>
      <c r="H60" s="362"/>
      <c r="I60" s="281"/>
    </row>
    <row r="61" spans="1:9" ht="36" customHeight="1">
      <c r="A61" s="356" t="s">
        <v>497</v>
      </c>
      <c r="B61" s="279">
        <v>1130</v>
      </c>
      <c r="C61" s="59" t="s">
        <v>253</v>
      </c>
      <c r="D61" s="59" t="s">
        <v>253</v>
      </c>
      <c r="E61" s="59" t="s">
        <v>253</v>
      </c>
      <c r="F61" s="59" t="s">
        <v>253</v>
      </c>
      <c r="G61" s="60"/>
      <c r="H61" s="362"/>
      <c r="I61" s="281"/>
    </row>
    <row r="62" spans="1:9" ht="24.75" customHeight="1">
      <c r="A62" s="356" t="s">
        <v>498</v>
      </c>
      <c r="B62" s="279">
        <v>1140</v>
      </c>
      <c r="C62" s="59" t="s">
        <v>253</v>
      </c>
      <c r="D62" s="59" t="s">
        <v>253</v>
      </c>
      <c r="E62" s="59" t="s">
        <v>253</v>
      </c>
      <c r="F62" s="59" t="s">
        <v>253</v>
      </c>
      <c r="G62" s="60"/>
      <c r="H62" s="362"/>
      <c r="I62" s="281"/>
    </row>
    <row r="63" spans="1:9" ht="26.25" customHeight="1">
      <c r="A63" s="356" t="s">
        <v>499</v>
      </c>
      <c r="B63" s="279">
        <v>1150</v>
      </c>
      <c r="C63" s="59"/>
      <c r="D63" s="59"/>
      <c r="E63" s="59"/>
      <c r="F63" s="59"/>
      <c r="G63" s="60">
        <f t="shared" si="4"/>
        <v>0</v>
      </c>
      <c r="H63" s="362"/>
      <c r="I63" s="281"/>
    </row>
    <row r="64" spans="1:9" ht="18.75" customHeight="1">
      <c r="A64" s="283" t="s">
        <v>160</v>
      </c>
      <c r="B64" s="279">
        <v>1151</v>
      </c>
      <c r="C64" s="274"/>
      <c r="D64" s="274"/>
      <c r="E64" s="274"/>
      <c r="F64" s="274"/>
      <c r="G64" s="275">
        <f t="shared" si="4"/>
        <v>0</v>
      </c>
      <c r="H64" s="289"/>
      <c r="I64" s="281"/>
    </row>
    <row r="65" spans="1:17" ht="28.5" customHeight="1">
      <c r="A65" s="356" t="s">
        <v>500</v>
      </c>
      <c r="B65" s="279">
        <v>1160</v>
      </c>
      <c r="C65" s="59" t="s">
        <v>253</v>
      </c>
      <c r="D65" s="59" t="s">
        <v>253</v>
      </c>
      <c r="E65" s="59" t="s">
        <v>253</v>
      </c>
      <c r="F65" s="59" t="s">
        <v>253</v>
      </c>
      <c r="G65" s="275" t="e">
        <f t="shared" si="4"/>
        <v>#VALUE!</v>
      </c>
      <c r="H65" s="362"/>
      <c r="I65" s="281"/>
    </row>
    <row r="66" spans="1:17" ht="18.75" customHeight="1">
      <c r="A66" s="283" t="s">
        <v>160</v>
      </c>
      <c r="B66" s="279">
        <v>1161</v>
      </c>
      <c r="C66" s="274" t="s">
        <v>253</v>
      </c>
      <c r="D66" s="274" t="s">
        <v>253</v>
      </c>
      <c r="E66" s="274" t="s">
        <v>253</v>
      </c>
      <c r="F66" s="274" t="s">
        <v>253</v>
      </c>
      <c r="G66" s="275" t="e">
        <f t="shared" si="4"/>
        <v>#VALUE!</v>
      </c>
      <c r="H66" s="289"/>
      <c r="I66" s="281"/>
    </row>
    <row r="67" spans="1:17" s="4" customFormat="1" ht="39" customHeight="1">
      <c r="A67" s="285" t="s">
        <v>82</v>
      </c>
      <c r="B67" s="282">
        <v>1170</v>
      </c>
      <c r="C67" s="286">
        <f>SUM(C58,C59,C60,C61,C62,C63,C65)</f>
        <v>125</v>
      </c>
      <c r="D67" s="286">
        <f>SUM(D58,D59,D60,D61,D62,D63,D65)</f>
        <v>14.599999999999909</v>
      </c>
      <c r="E67" s="388">
        <f>SUM(E58,E59,E60,E61,E62,E63,E65)</f>
        <v>9</v>
      </c>
      <c r="F67" s="388">
        <f>SUM(F58,F59,F60,F61,F62,F63,F65)</f>
        <v>14.599999999999909</v>
      </c>
      <c r="G67" s="286">
        <f t="shared" si="4"/>
        <v>5.5999999999999091</v>
      </c>
      <c r="H67" s="287">
        <f>F67/E67*100</f>
        <v>162.22222222222121</v>
      </c>
      <c r="I67" s="296"/>
    </row>
    <row r="68" spans="1:17" ht="33.75" customHeight="1">
      <c r="A68" s="7" t="s">
        <v>106</v>
      </c>
      <c r="B68" s="279">
        <v>1180</v>
      </c>
      <c r="C68" s="59">
        <v>-23</v>
      </c>
      <c r="D68" s="59">
        <v>-2.7</v>
      </c>
      <c r="E68" s="349">
        <v>-2</v>
      </c>
      <c r="F68" s="349">
        <v>-2.7</v>
      </c>
      <c r="G68" s="60">
        <f t="shared" si="4"/>
        <v>-0.70000000000000018</v>
      </c>
      <c r="H68" s="287">
        <f>F68/E68*100</f>
        <v>135</v>
      </c>
      <c r="I68" s="281"/>
    </row>
    <row r="69" spans="1:17" ht="38.25" customHeight="1">
      <c r="A69" s="7" t="s">
        <v>107</v>
      </c>
      <c r="B69" s="279">
        <v>1190</v>
      </c>
      <c r="C69" s="59"/>
      <c r="D69" s="59"/>
      <c r="E69" s="59"/>
      <c r="F69" s="349"/>
      <c r="G69" s="60">
        <f t="shared" si="4"/>
        <v>0</v>
      </c>
      <c r="H69" s="362"/>
      <c r="I69" s="281"/>
    </row>
    <row r="70" spans="1:17" s="4" customFormat="1" ht="40.5" customHeight="1">
      <c r="A70" s="285" t="s">
        <v>501</v>
      </c>
      <c r="B70" s="282">
        <v>1200</v>
      </c>
      <c r="C70" s="286">
        <f>SUM(C67,C68,C69)</f>
        <v>102</v>
      </c>
      <c r="D70" s="286">
        <f>SUM(D67,D68,D69)</f>
        <v>11.89999999999991</v>
      </c>
      <c r="E70" s="388">
        <f>SUM(E67,E68,E69)</f>
        <v>7</v>
      </c>
      <c r="F70" s="388">
        <f>SUM(F67,F68,F69)</f>
        <v>11.89999999999991</v>
      </c>
      <c r="G70" s="286">
        <f t="shared" si="4"/>
        <v>4.8999999999999098</v>
      </c>
      <c r="H70" s="287">
        <f>F70/E70*100</f>
        <v>169.99999999999872</v>
      </c>
      <c r="I70" s="296"/>
    </row>
    <row r="71" spans="1:17" ht="24.75" customHeight="1">
      <c r="A71" s="7" t="s">
        <v>22</v>
      </c>
      <c r="B71" s="364">
        <v>1201</v>
      </c>
      <c r="C71" s="59">
        <v>102</v>
      </c>
      <c r="D71" s="59">
        <v>12</v>
      </c>
      <c r="E71" s="349">
        <v>7</v>
      </c>
      <c r="F71" s="59">
        <v>12</v>
      </c>
      <c r="G71" s="60">
        <f t="shared" si="4"/>
        <v>5</v>
      </c>
      <c r="H71" s="362"/>
      <c r="I71" s="365"/>
    </row>
    <row r="72" spans="1:17" ht="21" customHeight="1">
      <c r="A72" s="7" t="s">
        <v>23</v>
      </c>
      <c r="B72" s="364">
        <v>1202</v>
      </c>
      <c r="C72" s="59" t="s">
        <v>253</v>
      </c>
      <c r="D72" s="59" t="s">
        <v>253</v>
      </c>
      <c r="E72" s="59" t="s">
        <v>253</v>
      </c>
      <c r="F72" s="349"/>
      <c r="G72" s="60"/>
      <c r="H72" s="362"/>
      <c r="I72" s="365"/>
    </row>
    <row r="73" spans="1:17" ht="19.5" customHeight="1">
      <c r="A73" s="283" t="s">
        <v>186</v>
      </c>
      <c r="B73" s="279">
        <v>1210</v>
      </c>
      <c r="C73" s="274"/>
      <c r="D73" s="274"/>
      <c r="E73" s="274"/>
      <c r="F73" s="274"/>
      <c r="G73" s="275">
        <f t="shared" si="4"/>
        <v>0</v>
      </c>
      <c r="H73" s="289"/>
      <c r="I73" s="281"/>
    </row>
    <row r="74" spans="1:17" s="4" customFormat="1" ht="38.25" customHeight="1">
      <c r="A74" s="432" t="s">
        <v>200</v>
      </c>
      <c r="B74" s="432"/>
      <c r="C74" s="432"/>
      <c r="D74" s="432"/>
      <c r="E74" s="432"/>
      <c r="F74" s="432"/>
      <c r="G74" s="432"/>
      <c r="H74" s="432"/>
      <c r="I74" s="432"/>
    </row>
    <row r="75" spans="1:17" ht="62.25" customHeight="1">
      <c r="A75" s="297" t="s">
        <v>502</v>
      </c>
      <c r="B75" s="364">
        <v>1300</v>
      </c>
      <c r="C75" s="60">
        <f>SUM(C19,C52)</f>
        <v>0</v>
      </c>
      <c r="D75" s="60">
        <f>SUM(D19,D52)</f>
        <v>0</v>
      </c>
      <c r="E75" s="60"/>
      <c r="F75" s="60">
        <f>SUM(F19,F52)</f>
        <v>0</v>
      </c>
      <c r="G75" s="60">
        <f>F75-E75</f>
        <v>0</v>
      </c>
      <c r="H75" s="287" t="e">
        <f>F75/E75*100</f>
        <v>#DIV/0!</v>
      </c>
      <c r="I75" s="365"/>
      <c r="Q75" s="216"/>
    </row>
    <row r="76" spans="1:17" ht="54.75" customHeight="1">
      <c r="A76" s="270" t="s">
        <v>503</v>
      </c>
      <c r="B76" s="364">
        <v>1310</v>
      </c>
      <c r="C76" s="60">
        <f>SUM(C59,C60,C61,C62)</f>
        <v>0</v>
      </c>
      <c r="D76" s="60">
        <f>SUM(D59,D60,D61,D62)</f>
        <v>0</v>
      </c>
      <c r="E76" s="60">
        <f>SUM(E59,E60,E61,E62)</f>
        <v>0</v>
      </c>
      <c r="F76" s="60">
        <f>SUM(F59,F60,F61,F62)</f>
        <v>0</v>
      </c>
      <c r="G76" s="60">
        <f>F76-E76</f>
        <v>0</v>
      </c>
      <c r="H76" s="287" t="e">
        <f t="shared" ref="H76:H88" si="5">F76/E76*100</f>
        <v>#DIV/0!</v>
      </c>
      <c r="I76" s="365"/>
    </row>
    <row r="77" spans="1:17" ht="35.25" customHeight="1">
      <c r="A77" s="297" t="s">
        <v>504</v>
      </c>
      <c r="B77" s="364">
        <v>1320</v>
      </c>
      <c r="C77" s="60">
        <f>SUM(C63,C65)</f>
        <v>0</v>
      </c>
      <c r="D77" s="60">
        <f>SUM(D63,D65)</f>
        <v>0</v>
      </c>
      <c r="E77" s="60">
        <f>SUM(E63,E65)</f>
        <v>0</v>
      </c>
      <c r="F77" s="60">
        <f>SUM(F63,F65)</f>
        <v>0</v>
      </c>
      <c r="G77" s="60">
        <f>F77-E77</f>
        <v>0</v>
      </c>
      <c r="H77" s="287" t="e">
        <f t="shared" si="5"/>
        <v>#DIV/0!</v>
      </c>
      <c r="I77" s="365"/>
    </row>
    <row r="78" spans="1:17" ht="30" customHeight="1">
      <c r="A78" s="278" t="s">
        <v>16</v>
      </c>
      <c r="B78" s="298">
        <v>1330</v>
      </c>
      <c r="C78" s="269">
        <f>C7+C19+C59+C60+C63</f>
        <v>14583</v>
      </c>
      <c r="D78" s="269">
        <f>D7+D19+D59+D60+D63</f>
        <v>16091</v>
      </c>
      <c r="E78" s="389">
        <f>E7+E19+E59+E60+E63</f>
        <v>16356</v>
      </c>
      <c r="F78" s="269">
        <f>F7+F19+F59+F60+F63</f>
        <v>16091</v>
      </c>
      <c r="G78" s="269">
        <f>G7+G19+G59+G60+G63</f>
        <v>-265</v>
      </c>
      <c r="H78" s="287">
        <f t="shared" si="5"/>
        <v>98.379799461971146</v>
      </c>
      <c r="I78" s="281"/>
    </row>
    <row r="79" spans="1:17" ht="30" customHeight="1">
      <c r="A79" s="278" t="s">
        <v>92</v>
      </c>
      <c r="B79" s="298">
        <v>1340</v>
      </c>
      <c r="C79" s="378">
        <f t="shared" ref="C79" si="6">SUM(C8,C21,C44,C65,C52)+C68</f>
        <v>-14481</v>
      </c>
      <c r="D79" s="378">
        <f t="shared" ref="D79:F79" si="7">SUM(D8,D21,D44,D65,D52)+D68</f>
        <v>-16079.1</v>
      </c>
      <c r="E79" s="394">
        <f t="shared" si="7"/>
        <v>-16349</v>
      </c>
      <c r="F79" s="378">
        <f t="shared" si="7"/>
        <v>-16079.1</v>
      </c>
      <c r="G79" s="269">
        <f>F79-E79</f>
        <v>269.89999999999964</v>
      </c>
      <c r="H79" s="287">
        <f t="shared" si="5"/>
        <v>98.349134503639362</v>
      </c>
      <c r="I79" s="281"/>
    </row>
    <row r="80" spans="1:17" ht="50.25" customHeight="1">
      <c r="A80" s="438" t="s">
        <v>169</v>
      </c>
      <c r="B80" s="439"/>
      <c r="C80" s="439"/>
      <c r="D80" s="439"/>
      <c r="E80" s="439"/>
      <c r="F80" s="439"/>
      <c r="G80" s="439"/>
      <c r="H80" s="439"/>
      <c r="I80" s="440"/>
    </row>
    <row r="81" spans="1:9" ht="36.75" customHeight="1">
      <c r="A81" s="7" t="s">
        <v>201</v>
      </c>
      <c r="B81" s="279">
        <v>1500</v>
      </c>
      <c r="C81" s="59">
        <v>12806</v>
      </c>
      <c r="D81" s="59">
        <v>14264</v>
      </c>
      <c r="E81" s="349">
        <v>14288</v>
      </c>
      <c r="F81" s="349">
        <v>14264</v>
      </c>
      <c r="G81" s="60">
        <f t="shared" ref="G81:G88" si="8">F81-E81</f>
        <v>-24</v>
      </c>
      <c r="H81" s="287">
        <f t="shared" si="5"/>
        <v>99.832026875699881</v>
      </c>
      <c r="I81" s="281"/>
    </row>
    <row r="82" spans="1:9" ht="24.75" customHeight="1">
      <c r="A82" s="283" t="s">
        <v>202</v>
      </c>
      <c r="B82" s="299">
        <v>1501</v>
      </c>
      <c r="C82" s="274">
        <v>12704</v>
      </c>
      <c r="D82" s="274">
        <v>14093</v>
      </c>
      <c r="E82" s="390">
        <v>13944</v>
      </c>
      <c r="F82" s="390">
        <v>14093</v>
      </c>
      <c r="G82" s="275">
        <f t="shared" si="8"/>
        <v>149</v>
      </c>
      <c r="H82" s="287">
        <f t="shared" si="5"/>
        <v>101.06855995410213</v>
      </c>
      <c r="I82" s="363"/>
    </row>
    <row r="83" spans="1:9" ht="24.75" customHeight="1">
      <c r="A83" s="283" t="s">
        <v>26</v>
      </c>
      <c r="B83" s="299">
        <v>1502</v>
      </c>
      <c r="C83" s="274">
        <v>102</v>
      </c>
      <c r="D83" s="274">
        <v>171</v>
      </c>
      <c r="E83" s="390">
        <v>344</v>
      </c>
      <c r="F83" s="390">
        <v>171</v>
      </c>
      <c r="G83" s="275">
        <f t="shared" si="8"/>
        <v>-173</v>
      </c>
      <c r="H83" s="287">
        <f t="shared" si="5"/>
        <v>49.709302325581397</v>
      </c>
      <c r="I83" s="363"/>
    </row>
    <row r="84" spans="1:9" ht="30.75" customHeight="1">
      <c r="A84" s="7" t="s">
        <v>3</v>
      </c>
      <c r="B84" s="300">
        <v>1510</v>
      </c>
      <c r="C84" s="59">
        <v>1161</v>
      </c>
      <c r="D84" s="59">
        <v>1308</v>
      </c>
      <c r="E84" s="390">
        <v>1380</v>
      </c>
      <c r="F84" s="349">
        <v>1308</v>
      </c>
      <c r="G84" s="60">
        <f t="shared" si="8"/>
        <v>-72</v>
      </c>
      <c r="H84" s="287">
        <f t="shared" si="5"/>
        <v>94.782608695652172</v>
      </c>
      <c r="I84" s="281"/>
    </row>
    <row r="85" spans="1:9" ht="29.25" customHeight="1">
      <c r="A85" s="7" t="s">
        <v>4</v>
      </c>
      <c r="B85" s="300">
        <v>1520</v>
      </c>
      <c r="C85" s="59">
        <v>253</v>
      </c>
      <c r="D85" s="59">
        <v>286.39999999999998</v>
      </c>
      <c r="E85" s="349">
        <v>302</v>
      </c>
      <c r="F85" s="349">
        <v>286.39999999999998</v>
      </c>
      <c r="G85" s="60">
        <f t="shared" si="8"/>
        <v>-15.600000000000023</v>
      </c>
      <c r="H85" s="287">
        <f t="shared" si="5"/>
        <v>94.834437086092706</v>
      </c>
      <c r="I85" s="281"/>
    </row>
    <row r="86" spans="1:9" ht="27" customHeight="1">
      <c r="A86" s="7" t="s">
        <v>5</v>
      </c>
      <c r="B86" s="300">
        <v>1530</v>
      </c>
      <c r="C86" s="59">
        <v>20</v>
      </c>
      <c r="D86" s="59">
        <v>18</v>
      </c>
      <c r="E86" s="349">
        <v>20</v>
      </c>
      <c r="F86" s="349">
        <v>18</v>
      </c>
      <c r="G86" s="60">
        <f t="shared" si="8"/>
        <v>-2</v>
      </c>
      <c r="H86" s="287">
        <f t="shared" si="5"/>
        <v>90</v>
      </c>
      <c r="I86" s="281"/>
    </row>
    <row r="87" spans="1:9" ht="30" customHeight="1">
      <c r="A87" s="7" t="s">
        <v>27</v>
      </c>
      <c r="B87" s="300">
        <v>1540</v>
      </c>
      <c r="C87" s="59">
        <v>218</v>
      </c>
      <c r="D87" s="59">
        <v>200</v>
      </c>
      <c r="E87" s="349">
        <v>357</v>
      </c>
      <c r="F87" s="349">
        <v>200</v>
      </c>
      <c r="G87" s="60">
        <f t="shared" si="8"/>
        <v>-157</v>
      </c>
      <c r="H87" s="287">
        <f t="shared" si="5"/>
        <v>56.022408963585434</v>
      </c>
      <c r="I87" s="281"/>
    </row>
    <row r="88" spans="1:9" s="4" customFormat="1" ht="27.75" customHeight="1">
      <c r="A88" s="356" t="s">
        <v>51</v>
      </c>
      <c r="B88" s="301">
        <v>1550</v>
      </c>
      <c r="C88" s="269">
        <f>SUM(C81,C84:C87)</f>
        <v>14458</v>
      </c>
      <c r="D88" s="269">
        <f>SUM(D81,D84:D87)</f>
        <v>16076.4</v>
      </c>
      <c r="E88" s="389">
        <f>SUM(E81,E84:E87)</f>
        <v>16347</v>
      </c>
      <c r="F88" s="389">
        <f>SUM(F81,F84:F87)</f>
        <v>16076.4</v>
      </c>
      <c r="G88" s="269">
        <f t="shared" si="8"/>
        <v>-270.60000000000036</v>
      </c>
      <c r="H88" s="287">
        <f t="shared" si="5"/>
        <v>98.344650394567807</v>
      </c>
      <c r="I88" s="296"/>
    </row>
    <row r="89" spans="1:9" ht="6.75" customHeight="1">
      <c r="A89" s="354"/>
      <c r="B89" s="355"/>
      <c r="C89" s="355"/>
      <c r="D89" s="355"/>
      <c r="E89" s="355"/>
      <c r="F89" s="391"/>
      <c r="G89" s="355"/>
      <c r="I89" s="355"/>
    </row>
    <row r="90" spans="1:9" ht="37.5" customHeight="1">
      <c r="A90" s="66" t="s">
        <v>471</v>
      </c>
      <c r="B90" s="414" t="s">
        <v>290</v>
      </c>
      <c r="C90" s="414"/>
      <c r="D90" s="353"/>
      <c r="E90" s="68"/>
      <c r="F90" s="418" t="s">
        <v>466</v>
      </c>
      <c r="G90" s="418"/>
      <c r="H90" s="418"/>
      <c r="I90" s="359"/>
    </row>
    <row r="91" spans="1:9" s="1" customFormat="1" ht="21.75" customHeight="1">
      <c r="A91" s="76" t="s">
        <v>233</v>
      </c>
      <c r="B91" s="433" t="s">
        <v>232</v>
      </c>
      <c r="C91" s="433"/>
      <c r="D91" s="357"/>
      <c r="E91" s="77"/>
      <c r="F91" s="437" t="s">
        <v>87</v>
      </c>
      <c r="G91" s="437"/>
      <c r="H91" s="437"/>
      <c r="I91" s="361"/>
    </row>
    <row r="92" spans="1:9">
      <c r="A92" s="302"/>
      <c r="B92" s="360"/>
      <c r="C92" s="360"/>
      <c r="D92" s="360"/>
      <c r="E92" s="360"/>
      <c r="F92" s="360"/>
      <c r="G92" s="360"/>
      <c r="H92" s="303"/>
      <c r="I92" s="355"/>
    </row>
    <row r="93" spans="1:9">
      <c r="A93" s="354"/>
      <c r="B93" s="355"/>
      <c r="C93" s="355"/>
      <c r="D93" s="355"/>
      <c r="E93" s="355"/>
      <c r="F93" s="355"/>
      <c r="G93" s="355"/>
      <c r="I93" s="355"/>
    </row>
    <row r="94" spans="1:9">
      <c r="A94" s="354"/>
      <c r="B94" s="355"/>
      <c r="C94" s="355"/>
      <c r="D94" s="355"/>
      <c r="E94" s="355"/>
      <c r="F94" s="355"/>
      <c r="G94" s="355"/>
      <c r="I94" s="355"/>
    </row>
    <row r="95" spans="1:9">
      <c r="A95" s="354"/>
      <c r="B95" s="355"/>
      <c r="C95" s="355"/>
      <c r="D95" s="355"/>
      <c r="E95" s="355"/>
      <c r="F95" s="355"/>
      <c r="G95" s="355"/>
      <c r="I95" s="355"/>
    </row>
    <row r="96" spans="1:9">
      <c r="A96" s="354"/>
      <c r="B96" s="355"/>
      <c r="C96" s="355"/>
      <c r="D96" s="355"/>
      <c r="E96" s="355"/>
      <c r="F96" s="355"/>
      <c r="G96" s="355"/>
      <c r="I96" s="355"/>
    </row>
    <row r="97" spans="1:9">
      <c r="A97" s="354"/>
      <c r="B97" s="355"/>
      <c r="C97" s="355"/>
      <c r="D97" s="355"/>
      <c r="E97" s="355"/>
      <c r="F97" s="355"/>
      <c r="G97" s="355"/>
      <c r="I97" s="355"/>
    </row>
    <row r="98" spans="1:9">
      <c r="A98" s="354"/>
      <c r="B98" s="355"/>
      <c r="C98" s="355"/>
      <c r="D98" s="355"/>
      <c r="E98" s="355"/>
      <c r="F98" s="355"/>
      <c r="G98" s="355"/>
      <c r="I98" s="355"/>
    </row>
    <row r="99" spans="1:9">
      <c r="A99" s="354"/>
      <c r="B99" s="355"/>
      <c r="C99" s="355"/>
      <c r="D99" s="355"/>
      <c r="E99" s="355"/>
      <c r="F99" s="355"/>
      <c r="G99" s="355"/>
      <c r="I99" s="355"/>
    </row>
    <row r="100" spans="1:9">
      <c r="A100" s="354"/>
      <c r="B100" s="355"/>
      <c r="C100" s="355"/>
      <c r="D100" s="355"/>
      <c r="E100" s="355"/>
      <c r="F100" s="355"/>
      <c r="G100" s="355"/>
      <c r="I100" s="355"/>
    </row>
    <row r="101" spans="1:9">
      <c r="A101" s="354"/>
      <c r="B101" s="355"/>
      <c r="C101" s="355"/>
      <c r="D101" s="355"/>
      <c r="E101" s="355"/>
      <c r="F101" s="355"/>
      <c r="G101" s="355"/>
      <c r="I101" s="355"/>
    </row>
    <row r="102" spans="1:9">
      <c r="A102" s="354"/>
      <c r="B102" s="355"/>
      <c r="C102" s="355"/>
      <c r="D102" s="355"/>
      <c r="E102" s="355"/>
      <c r="F102" s="355"/>
      <c r="G102" s="355"/>
      <c r="I102" s="355"/>
    </row>
    <row r="103" spans="1:9">
      <c r="A103" s="354"/>
      <c r="B103" s="355"/>
      <c r="C103" s="355"/>
      <c r="D103" s="355"/>
      <c r="E103" s="355"/>
      <c r="F103" s="355"/>
      <c r="G103" s="355"/>
      <c r="I103" s="355"/>
    </row>
    <row r="104" spans="1:9">
      <c r="A104" s="354"/>
      <c r="B104" s="355"/>
      <c r="C104" s="355"/>
      <c r="D104" s="355"/>
      <c r="E104" s="355"/>
      <c r="F104" s="355"/>
      <c r="G104" s="355"/>
      <c r="I104" s="355"/>
    </row>
    <row r="105" spans="1:9">
      <c r="A105" s="354"/>
      <c r="B105" s="355"/>
      <c r="C105" s="355"/>
      <c r="D105" s="355"/>
      <c r="E105" s="355"/>
      <c r="F105" s="355"/>
      <c r="G105" s="355"/>
      <c r="I105" s="355"/>
    </row>
    <row r="106" spans="1:9">
      <c r="A106" s="354"/>
      <c r="B106" s="355"/>
      <c r="C106" s="355"/>
      <c r="D106" s="355"/>
      <c r="E106" s="355"/>
      <c r="F106" s="355"/>
      <c r="G106" s="355"/>
      <c r="I106" s="355"/>
    </row>
    <row r="107" spans="1:9">
      <c r="A107" s="354"/>
      <c r="B107" s="355"/>
      <c r="C107" s="355"/>
      <c r="D107" s="355"/>
      <c r="E107" s="355"/>
      <c r="F107" s="355"/>
      <c r="G107" s="355"/>
      <c r="I107" s="355"/>
    </row>
    <row r="108" spans="1:9">
      <c r="A108" s="354"/>
      <c r="B108" s="355"/>
      <c r="C108" s="355"/>
      <c r="D108" s="355"/>
      <c r="E108" s="355"/>
      <c r="F108" s="355"/>
      <c r="G108" s="355"/>
      <c r="I108" s="355"/>
    </row>
    <row r="109" spans="1:9">
      <c r="A109" s="354"/>
      <c r="B109" s="355"/>
      <c r="C109" s="355"/>
      <c r="D109" s="355"/>
      <c r="E109" s="355"/>
      <c r="F109" s="355"/>
      <c r="G109" s="355"/>
      <c r="I109" s="355"/>
    </row>
    <row r="110" spans="1:9">
      <c r="A110" s="354"/>
      <c r="B110" s="355"/>
      <c r="C110" s="355"/>
      <c r="D110" s="355"/>
      <c r="E110" s="355"/>
      <c r="F110" s="355"/>
      <c r="G110" s="355"/>
      <c r="I110" s="355"/>
    </row>
    <row r="111" spans="1:9">
      <c r="A111" s="354"/>
      <c r="B111" s="355"/>
      <c r="C111" s="355"/>
      <c r="D111" s="355"/>
      <c r="E111" s="355"/>
      <c r="F111" s="355"/>
      <c r="G111" s="355"/>
      <c r="I111" s="355"/>
    </row>
    <row r="112" spans="1:9">
      <c r="A112" s="354"/>
      <c r="B112" s="355"/>
      <c r="C112" s="355"/>
      <c r="D112" s="355"/>
      <c r="E112" s="355"/>
      <c r="F112" s="355"/>
      <c r="G112" s="355"/>
      <c r="I112" s="355"/>
    </row>
    <row r="113" spans="1:9">
      <c r="A113" s="354"/>
      <c r="B113" s="355"/>
      <c r="C113" s="355"/>
      <c r="D113" s="355"/>
      <c r="E113" s="355"/>
      <c r="F113" s="355"/>
      <c r="G113" s="355"/>
      <c r="I113" s="355"/>
    </row>
    <row r="114" spans="1:9">
      <c r="A114" s="354"/>
      <c r="B114" s="355"/>
      <c r="C114" s="355"/>
      <c r="D114" s="355"/>
      <c r="E114" s="355"/>
      <c r="F114" s="355"/>
      <c r="G114" s="355"/>
      <c r="I114" s="355"/>
    </row>
    <row r="115" spans="1:9">
      <c r="A115" s="354"/>
      <c r="B115" s="355"/>
      <c r="C115" s="355"/>
      <c r="D115" s="355"/>
      <c r="E115" s="355"/>
      <c r="F115" s="355"/>
      <c r="G115" s="355"/>
      <c r="I115" s="355"/>
    </row>
    <row r="116" spans="1:9">
      <c r="A116" s="354"/>
      <c r="B116" s="355"/>
      <c r="C116" s="355"/>
      <c r="D116" s="355"/>
      <c r="E116" s="355"/>
      <c r="F116" s="355"/>
      <c r="G116" s="355"/>
      <c r="I116" s="355"/>
    </row>
    <row r="117" spans="1:9">
      <c r="A117" s="354"/>
      <c r="B117" s="355"/>
      <c r="C117" s="355"/>
      <c r="D117" s="355"/>
      <c r="E117" s="355"/>
      <c r="F117" s="355"/>
      <c r="G117" s="355"/>
      <c r="I117" s="355"/>
    </row>
    <row r="118" spans="1:9">
      <c r="A118" s="354"/>
      <c r="B118" s="355"/>
      <c r="C118" s="355"/>
      <c r="D118" s="355"/>
      <c r="E118" s="355"/>
      <c r="F118" s="355"/>
      <c r="G118" s="355"/>
      <c r="I118" s="355"/>
    </row>
    <row r="119" spans="1:9">
      <c r="A119" s="354"/>
      <c r="B119" s="355"/>
      <c r="C119" s="355"/>
      <c r="D119" s="355"/>
      <c r="E119" s="355"/>
      <c r="F119" s="355"/>
      <c r="G119" s="355"/>
      <c r="I119" s="355"/>
    </row>
    <row r="120" spans="1:9">
      <c r="A120" s="354"/>
      <c r="B120" s="355"/>
      <c r="C120" s="355"/>
      <c r="D120" s="355"/>
      <c r="E120" s="355"/>
      <c r="F120" s="355"/>
      <c r="G120" s="355"/>
      <c r="I120" s="355"/>
    </row>
    <row r="121" spans="1:9">
      <c r="A121" s="354"/>
      <c r="B121" s="355"/>
      <c r="C121" s="355"/>
      <c r="D121" s="355"/>
      <c r="E121" s="355"/>
      <c r="F121" s="355"/>
      <c r="G121" s="355"/>
      <c r="I121" s="355"/>
    </row>
    <row r="122" spans="1:9">
      <c r="A122" s="354"/>
      <c r="B122" s="355"/>
      <c r="C122" s="355"/>
      <c r="D122" s="355"/>
      <c r="E122" s="355"/>
      <c r="F122" s="355"/>
      <c r="G122" s="355"/>
      <c r="I122" s="355"/>
    </row>
    <row r="123" spans="1:9">
      <c r="A123" s="354"/>
      <c r="B123" s="355"/>
      <c r="C123" s="355"/>
      <c r="D123" s="355"/>
      <c r="E123" s="355"/>
      <c r="F123" s="355"/>
      <c r="G123" s="355"/>
      <c r="I123" s="355"/>
    </row>
    <row r="124" spans="1:9">
      <c r="A124" s="354"/>
      <c r="B124" s="355"/>
      <c r="C124" s="355"/>
      <c r="D124" s="355"/>
      <c r="E124" s="355"/>
      <c r="F124" s="355"/>
      <c r="G124" s="355"/>
      <c r="I124" s="355"/>
    </row>
    <row r="125" spans="1:9">
      <c r="A125" s="354"/>
      <c r="B125" s="355"/>
      <c r="C125" s="355"/>
      <c r="D125" s="355"/>
      <c r="E125" s="355"/>
      <c r="F125" s="355"/>
      <c r="G125" s="355"/>
      <c r="I125" s="355"/>
    </row>
    <row r="126" spans="1:9">
      <c r="A126" s="354"/>
      <c r="B126" s="355"/>
      <c r="C126" s="355"/>
      <c r="D126" s="355"/>
      <c r="E126" s="355"/>
      <c r="F126" s="355"/>
      <c r="G126" s="355"/>
      <c r="I126" s="355"/>
    </row>
    <row r="127" spans="1:9">
      <c r="A127" s="354"/>
      <c r="B127" s="355"/>
      <c r="C127" s="355"/>
      <c r="D127" s="355"/>
      <c r="E127" s="355"/>
      <c r="F127" s="355"/>
      <c r="G127" s="355"/>
      <c r="I127" s="355"/>
    </row>
    <row r="128" spans="1:9">
      <c r="A128" s="354"/>
      <c r="B128" s="355"/>
      <c r="C128" s="355"/>
      <c r="D128" s="355"/>
      <c r="E128" s="355"/>
      <c r="F128" s="355"/>
      <c r="G128" s="355"/>
      <c r="I128" s="355"/>
    </row>
    <row r="129" spans="1:9">
      <c r="A129" s="354"/>
      <c r="B129" s="355"/>
      <c r="C129" s="355"/>
      <c r="D129" s="355"/>
      <c r="E129" s="355"/>
      <c r="F129" s="355"/>
      <c r="G129" s="355"/>
      <c r="I129" s="355"/>
    </row>
    <row r="130" spans="1:9">
      <c r="A130" s="354"/>
      <c r="B130" s="355"/>
      <c r="C130" s="355"/>
      <c r="D130" s="355"/>
      <c r="E130" s="355"/>
      <c r="F130" s="355"/>
      <c r="G130" s="355"/>
      <c r="I130" s="355"/>
    </row>
    <row r="131" spans="1:9">
      <c r="A131" s="354"/>
      <c r="B131" s="355"/>
      <c r="C131" s="355"/>
      <c r="D131" s="355"/>
      <c r="E131" s="355"/>
      <c r="F131" s="355"/>
      <c r="G131" s="355"/>
      <c r="I131" s="355"/>
    </row>
    <row r="132" spans="1:9">
      <c r="A132" s="354"/>
      <c r="B132" s="355"/>
      <c r="C132" s="355"/>
      <c r="D132" s="355"/>
      <c r="E132" s="355"/>
      <c r="F132" s="355"/>
      <c r="G132" s="355"/>
      <c r="I132" s="355"/>
    </row>
    <row r="133" spans="1:9">
      <c r="A133" s="354"/>
      <c r="B133" s="355"/>
      <c r="C133" s="355"/>
      <c r="D133" s="355"/>
      <c r="E133" s="355"/>
      <c r="F133" s="355"/>
      <c r="G133" s="355"/>
      <c r="I133" s="355"/>
    </row>
    <row r="134" spans="1:9">
      <c r="A134" s="354"/>
      <c r="B134" s="355"/>
      <c r="C134" s="355"/>
      <c r="D134" s="355"/>
      <c r="E134" s="355"/>
      <c r="F134" s="355"/>
      <c r="G134" s="355"/>
      <c r="I134" s="355"/>
    </row>
    <row r="135" spans="1:9">
      <c r="A135" s="354"/>
      <c r="B135" s="355"/>
      <c r="C135" s="355"/>
      <c r="D135" s="355"/>
      <c r="E135" s="355"/>
      <c r="F135" s="355"/>
      <c r="G135" s="355"/>
      <c r="I135" s="355"/>
    </row>
    <row r="136" spans="1:9">
      <c r="A136" s="354"/>
      <c r="B136" s="355"/>
      <c r="C136" s="355"/>
      <c r="D136" s="355"/>
      <c r="E136" s="355"/>
      <c r="F136" s="355"/>
      <c r="G136" s="355"/>
      <c r="I136" s="355"/>
    </row>
    <row r="137" spans="1:9">
      <c r="A137" s="354"/>
      <c r="B137" s="355"/>
      <c r="C137" s="355"/>
      <c r="D137" s="355"/>
      <c r="E137" s="355"/>
      <c r="F137" s="355"/>
      <c r="G137" s="355"/>
      <c r="I137" s="355"/>
    </row>
    <row r="138" spans="1:9">
      <c r="A138" s="354"/>
      <c r="B138" s="355"/>
      <c r="C138" s="355"/>
      <c r="D138" s="355"/>
      <c r="E138" s="355"/>
      <c r="F138" s="355"/>
      <c r="G138" s="355"/>
      <c r="I138" s="355"/>
    </row>
    <row r="139" spans="1:9">
      <c r="A139" s="354"/>
      <c r="B139" s="355"/>
      <c r="C139" s="355"/>
      <c r="D139" s="355"/>
      <c r="E139" s="355"/>
      <c r="F139" s="355"/>
      <c r="G139" s="355"/>
      <c r="I139" s="355"/>
    </row>
    <row r="140" spans="1:9">
      <c r="A140" s="354"/>
      <c r="B140" s="355"/>
      <c r="C140" s="355"/>
      <c r="D140" s="355"/>
      <c r="E140" s="355"/>
      <c r="F140" s="355"/>
      <c r="G140" s="355"/>
      <c r="I140" s="355"/>
    </row>
    <row r="141" spans="1:9">
      <c r="A141" s="354"/>
      <c r="B141" s="355"/>
      <c r="C141" s="355"/>
      <c r="D141" s="355"/>
      <c r="E141" s="355"/>
      <c r="F141" s="355"/>
      <c r="G141" s="355"/>
      <c r="I141" s="355"/>
    </row>
    <row r="142" spans="1:9">
      <c r="A142" s="354"/>
      <c r="B142" s="355"/>
      <c r="C142" s="355"/>
      <c r="D142" s="355"/>
      <c r="E142" s="355"/>
      <c r="F142" s="355"/>
      <c r="G142" s="355"/>
      <c r="I142" s="355"/>
    </row>
    <row r="143" spans="1:9">
      <c r="A143" s="354"/>
      <c r="B143" s="355"/>
      <c r="C143" s="355"/>
      <c r="D143" s="355"/>
      <c r="E143" s="355"/>
      <c r="F143" s="355"/>
      <c r="G143" s="355"/>
      <c r="I143" s="355"/>
    </row>
    <row r="144" spans="1:9">
      <c r="A144" s="354"/>
      <c r="B144" s="355"/>
      <c r="C144" s="355"/>
      <c r="D144" s="355"/>
      <c r="E144" s="355"/>
      <c r="F144" s="355"/>
      <c r="G144" s="355"/>
      <c r="I144" s="355"/>
    </row>
    <row r="145" spans="1:9">
      <c r="A145" s="354"/>
      <c r="B145" s="355"/>
      <c r="C145" s="355"/>
      <c r="D145" s="355"/>
      <c r="E145" s="355"/>
      <c r="F145" s="355"/>
      <c r="G145" s="355"/>
      <c r="I145" s="355"/>
    </row>
    <row r="146" spans="1:9">
      <c r="A146" s="354"/>
      <c r="B146" s="355"/>
      <c r="C146" s="355"/>
      <c r="D146" s="355"/>
      <c r="E146" s="355"/>
      <c r="F146" s="355"/>
      <c r="G146" s="355"/>
      <c r="I146" s="355"/>
    </row>
    <row r="147" spans="1:9">
      <c r="A147" s="354"/>
      <c r="B147" s="355"/>
      <c r="C147" s="355"/>
      <c r="D147" s="355"/>
      <c r="E147" s="355"/>
      <c r="F147" s="355"/>
      <c r="G147" s="355"/>
      <c r="I147" s="355"/>
    </row>
    <row r="148" spans="1:9">
      <c r="A148" s="354"/>
      <c r="B148" s="355"/>
      <c r="C148" s="355"/>
      <c r="D148" s="355"/>
      <c r="E148" s="355"/>
      <c r="F148" s="355"/>
      <c r="G148" s="355"/>
      <c r="I148" s="355"/>
    </row>
    <row r="149" spans="1:9">
      <c r="A149" s="354"/>
      <c r="B149" s="355"/>
      <c r="C149" s="355"/>
      <c r="D149" s="355"/>
      <c r="E149" s="355"/>
      <c r="F149" s="355"/>
      <c r="G149" s="355"/>
      <c r="I149" s="355"/>
    </row>
    <row r="150" spans="1:9">
      <c r="A150" s="31"/>
      <c r="B150" s="355"/>
      <c r="C150" s="355"/>
      <c r="D150" s="355"/>
      <c r="E150" s="355"/>
      <c r="F150" s="355"/>
      <c r="G150" s="355"/>
      <c r="I150" s="355"/>
    </row>
    <row r="151" spans="1:9">
      <c r="A151" s="31"/>
      <c r="B151" s="355"/>
      <c r="C151" s="355"/>
      <c r="D151" s="355"/>
      <c r="E151" s="355"/>
      <c r="F151" s="355"/>
      <c r="G151" s="355"/>
      <c r="I151" s="355"/>
    </row>
    <row r="152" spans="1:9">
      <c r="A152" s="31"/>
      <c r="B152" s="355"/>
      <c r="C152" s="355"/>
      <c r="D152" s="355"/>
      <c r="E152" s="355"/>
      <c r="F152" s="355"/>
      <c r="G152" s="355"/>
      <c r="I152" s="355"/>
    </row>
    <row r="153" spans="1:9">
      <c r="A153" s="31"/>
      <c r="B153" s="355"/>
      <c r="C153" s="355"/>
      <c r="D153" s="355"/>
      <c r="E153" s="355"/>
      <c r="F153" s="355"/>
      <c r="G153" s="355"/>
      <c r="I153" s="355"/>
    </row>
    <row r="154" spans="1:9">
      <c r="A154" s="31"/>
      <c r="B154" s="355"/>
      <c r="C154" s="355"/>
      <c r="D154" s="355"/>
      <c r="E154" s="355"/>
      <c r="F154" s="355"/>
      <c r="G154" s="355"/>
      <c r="I154" s="355"/>
    </row>
    <row r="155" spans="1:9">
      <c r="A155" s="31"/>
      <c r="B155" s="355"/>
      <c r="C155" s="355"/>
      <c r="D155" s="355"/>
      <c r="E155" s="355"/>
      <c r="F155" s="355"/>
      <c r="G155" s="355"/>
      <c r="I155" s="355"/>
    </row>
    <row r="156" spans="1:9">
      <c r="A156" s="31"/>
      <c r="B156" s="355"/>
      <c r="C156" s="355"/>
      <c r="D156" s="355"/>
      <c r="E156" s="355"/>
      <c r="F156" s="355"/>
      <c r="G156" s="355"/>
      <c r="I156" s="355"/>
    </row>
    <row r="157" spans="1:9">
      <c r="A157" s="31"/>
      <c r="B157" s="355"/>
      <c r="C157" s="355"/>
      <c r="D157" s="355"/>
      <c r="E157" s="355"/>
      <c r="F157" s="355"/>
      <c r="G157" s="355"/>
      <c r="I157" s="355"/>
    </row>
    <row r="158" spans="1:9">
      <c r="A158" s="31"/>
      <c r="B158" s="355"/>
      <c r="C158" s="355"/>
      <c r="D158" s="355"/>
      <c r="E158" s="355"/>
      <c r="F158" s="355"/>
      <c r="G158" s="355"/>
      <c r="I158" s="355"/>
    </row>
    <row r="159" spans="1:9">
      <c r="A159" s="31"/>
      <c r="B159" s="355"/>
      <c r="C159" s="355"/>
      <c r="D159" s="355"/>
      <c r="E159" s="355"/>
      <c r="F159" s="355"/>
      <c r="G159" s="355"/>
      <c r="I159" s="355"/>
    </row>
    <row r="160" spans="1:9">
      <c r="A160" s="31"/>
      <c r="B160" s="355"/>
      <c r="C160" s="355"/>
      <c r="D160" s="355"/>
      <c r="E160" s="355"/>
      <c r="F160" s="355"/>
      <c r="G160" s="355"/>
      <c r="I160" s="355"/>
    </row>
    <row r="161" spans="1:9">
      <c r="A161" s="31"/>
      <c r="B161" s="355"/>
      <c r="C161" s="355"/>
      <c r="D161" s="355"/>
      <c r="E161" s="355"/>
      <c r="F161" s="355"/>
      <c r="G161" s="355"/>
      <c r="I161" s="355"/>
    </row>
    <row r="162" spans="1:9">
      <c r="A162" s="31"/>
      <c r="B162" s="355"/>
      <c r="C162" s="355"/>
      <c r="D162" s="355"/>
      <c r="E162" s="355"/>
      <c r="F162" s="355"/>
      <c r="G162" s="355"/>
      <c r="I162" s="355"/>
    </row>
    <row r="163" spans="1:9">
      <c r="A163" s="31"/>
    </row>
    <row r="164" spans="1:9">
      <c r="A164" s="31"/>
    </row>
    <row r="165" spans="1:9">
      <c r="A165" s="31"/>
    </row>
    <row r="166" spans="1:9">
      <c r="A166" s="31"/>
    </row>
    <row r="167" spans="1:9">
      <c r="A167" s="31"/>
    </row>
    <row r="168" spans="1:9">
      <c r="A168" s="31"/>
    </row>
    <row r="169" spans="1:9">
      <c r="A169" s="31"/>
    </row>
    <row r="170" spans="1:9">
      <c r="A170" s="31"/>
    </row>
    <row r="171" spans="1:9">
      <c r="A171" s="31"/>
    </row>
    <row r="172" spans="1:9">
      <c r="A172" s="31"/>
    </row>
    <row r="173" spans="1:9">
      <c r="A173" s="31"/>
    </row>
    <row r="174" spans="1:9">
      <c r="A174" s="31"/>
    </row>
    <row r="175" spans="1:9">
      <c r="A175" s="31"/>
    </row>
    <row r="176" spans="1:9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  <row r="184" spans="1:1">
      <c r="A184" s="31"/>
    </row>
    <row r="185" spans="1:1">
      <c r="A185" s="31"/>
    </row>
    <row r="186" spans="1:1">
      <c r="A186" s="31"/>
    </row>
    <row r="187" spans="1:1">
      <c r="A187" s="31"/>
    </row>
    <row r="188" spans="1:1">
      <c r="A188" s="31"/>
    </row>
    <row r="189" spans="1:1">
      <c r="A189" s="31"/>
    </row>
    <row r="190" spans="1:1">
      <c r="A190" s="31"/>
    </row>
    <row r="191" spans="1:1">
      <c r="A191" s="31"/>
    </row>
    <row r="192" spans="1:1">
      <c r="A192" s="31"/>
    </row>
    <row r="193" spans="1:1">
      <c r="A193" s="31"/>
    </row>
    <row r="194" spans="1:1">
      <c r="A194" s="31"/>
    </row>
    <row r="195" spans="1:1">
      <c r="A195" s="31"/>
    </row>
    <row r="196" spans="1:1">
      <c r="A196" s="31"/>
    </row>
    <row r="197" spans="1:1">
      <c r="A197" s="31"/>
    </row>
    <row r="198" spans="1:1">
      <c r="A198" s="31"/>
    </row>
    <row r="199" spans="1:1">
      <c r="A199" s="31"/>
    </row>
    <row r="200" spans="1:1">
      <c r="A200" s="31"/>
    </row>
    <row r="201" spans="1:1">
      <c r="A201" s="31"/>
    </row>
    <row r="202" spans="1:1">
      <c r="A202" s="31"/>
    </row>
    <row r="203" spans="1:1">
      <c r="A203" s="31"/>
    </row>
    <row r="204" spans="1:1">
      <c r="A204" s="31"/>
    </row>
    <row r="205" spans="1:1">
      <c r="A205" s="31"/>
    </row>
    <row r="206" spans="1:1">
      <c r="A206" s="31"/>
    </row>
    <row r="207" spans="1:1">
      <c r="A207" s="31"/>
    </row>
    <row r="208" spans="1:1">
      <c r="A208" s="31"/>
    </row>
    <row r="209" spans="1:1">
      <c r="A209" s="31"/>
    </row>
    <row r="210" spans="1:1">
      <c r="A210" s="31"/>
    </row>
    <row r="211" spans="1:1">
      <c r="A211" s="31"/>
    </row>
    <row r="212" spans="1:1">
      <c r="A212" s="31"/>
    </row>
    <row r="213" spans="1:1">
      <c r="A213" s="31"/>
    </row>
    <row r="214" spans="1:1">
      <c r="A214" s="31"/>
    </row>
    <row r="215" spans="1:1">
      <c r="A215" s="31"/>
    </row>
    <row r="216" spans="1:1">
      <c r="A216" s="31"/>
    </row>
    <row r="217" spans="1:1">
      <c r="A217" s="31"/>
    </row>
    <row r="218" spans="1:1">
      <c r="A218" s="31"/>
    </row>
    <row r="219" spans="1:1">
      <c r="A219" s="31"/>
    </row>
    <row r="220" spans="1:1">
      <c r="A220" s="31"/>
    </row>
    <row r="221" spans="1:1">
      <c r="A221" s="31"/>
    </row>
    <row r="222" spans="1:1">
      <c r="A222" s="31"/>
    </row>
    <row r="223" spans="1:1">
      <c r="A223" s="31"/>
    </row>
    <row r="224" spans="1:1">
      <c r="A224" s="31"/>
    </row>
    <row r="225" spans="1:1">
      <c r="A225" s="31"/>
    </row>
    <row r="226" spans="1:1">
      <c r="A226" s="31"/>
    </row>
    <row r="227" spans="1:1">
      <c r="A227" s="31"/>
    </row>
    <row r="228" spans="1:1">
      <c r="A228" s="31"/>
    </row>
    <row r="229" spans="1:1">
      <c r="A229" s="31"/>
    </row>
    <row r="230" spans="1:1">
      <c r="A230" s="31"/>
    </row>
    <row r="231" spans="1:1">
      <c r="A231" s="31"/>
    </row>
    <row r="232" spans="1:1">
      <c r="A232" s="31"/>
    </row>
    <row r="233" spans="1:1">
      <c r="A233" s="31"/>
    </row>
    <row r="234" spans="1:1">
      <c r="A234" s="31"/>
    </row>
    <row r="235" spans="1:1">
      <c r="A235" s="31"/>
    </row>
    <row r="236" spans="1:1">
      <c r="A236" s="31"/>
    </row>
    <row r="237" spans="1:1">
      <c r="A237" s="31"/>
    </row>
    <row r="238" spans="1:1">
      <c r="A238" s="31"/>
    </row>
    <row r="239" spans="1:1">
      <c r="A239" s="31"/>
    </row>
    <row r="240" spans="1:1">
      <c r="A240" s="31"/>
    </row>
    <row r="241" spans="1:1">
      <c r="A241" s="31"/>
    </row>
    <row r="242" spans="1:1">
      <c r="A242" s="31"/>
    </row>
    <row r="243" spans="1:1">
      <c r="A243" s="31"/>
    </row>
    <row r="244" spans="1:1">
      <c r="A244" s="31"/>
    </row>
    <row r="245" spans="1:1">
      <c r="A245" s="31"/>
    </row>
    <row r="246" spans="1:1">
      <c r="A246" s="31"/>
    </row>
    <row r="247" spans="1:1">
      <c r="A247" s="31"/>
    </row>
    <row r="248" spans="1:1">
      <c r="A248" s="31"/>
    </row>
    <row r="249" spans="1:1">
      <c r="A249" s="31"/>
    </row>
    <row r="250" spans="1:1">
      <c r="A250" s="31"/>
    </row>
    <row r="251" spans="1:1">
      <c r="A251" s="31"/>
    </row>
    <row r="252" spans="1:1">
      <c r="A252" s="31"/>
    </row>
    <row r="253" spans="1:1">
      <c r="A253" s="31"/>
    </row>
    <row r="254" spans="1:1">
      <c r="A254" s="31"/>
    </row>
    <row r="255" spans="1:1">
      <c r="A255" s="31"/>
    </row>
    <row r="256" spans="1:1">
      <c r="A256" s="31"/>
    </row>
    <row r="257" spans="1:1">
      <c r="A257" s="31"/>
    </row>
    <row r="258" spans="1:1">
      <c r="A258" s="31"/>
    </row>
    <row r="259" spans="1:1">
      <c r="A259" s="31"/>
    </row>
    <row r="260" spans="1:1">
      <c r="A260" s="31"/>
    </row>
    <row r="261" spans="1:1">
      <c r="A261" s="31"/>
    </row>
    <row r="262" spans="1:1">
      <c r="A262" s="31"/>
    </row>
    <row r="263" spans="1:1">
      <c r="A263" s="31"/>
    </row>
    <row r="264" spans="1:1">
      <c r="A264" s="31"/>
    </row>
    <row r="265" spans="1:1">
      <c r="A265" s="31"/>
    </row>
    <row r="266" spans="1:1">
      <c r="A266" s="31"/>
    </row>
    <row r="267" spans="1:1">
      <c r="A267" s="31"/>
    </row>
    <row r="268" spans="1:1">
      <c r="A268" s="31"/>
    </row>
    <row r="269" spans="1:1">
      <c r="A269" s="31"/>
    </row>
    <row r="270" spans="1:1">
      <c r="A270" s="31"/>
    </row>
    <row r="271" spans="1:1">
      <c r="A271" s="31"/>
    </row>
    <row r="272" spans="1:1">
      <c r="A272" s="31"/>
    </row>
    <row r="273" spans="1:1">
      <c r="A273" s="31"/>
    </row>
    <row r="274" spans="1:1">
      <c r="A274" s="31"/>
    </row>
    <row r="275" spans="1:1">
      <c r="A275" s="31"/>
    </row>
    <row r="276" spans="1:1">
      <c r="A276" s="31"/>
    </row>
    <row r="277" spans="1:1">
      <c r="A277" s="31"/>
    </row>
    <row r="278" spans="1:1">
      <c r="A278" s="31"/>
    </row>
    <row r="279" spans="1:1">
      <c r="A279" s="31"/>
    </row>
    <row r="280" spans="1:1">
      <c r="A280" s="31"/>
    </row>
    <row r="281" spans="1:1">
      <c r="A281" s="31"/>
    </row>
    <row r="282" spans="1:1">
      <c r="A282" s="31"/>
    </row>
    <row r="283" spans="1:1">
      <c r="A283" s="31"/>
    </row>
    <row r="284" spans="1:1">
      <c r="A284" s="31"/>
    </row>
    <row r="285" spans="1:1">
      <c r="A285" s="31"/>
    </row>
    <row r="286" spans="1:1">
      <c r="A286" s="31"/>
    </row>
    <row r="287" spans="1:1">
      <c r="A287" s="31"/>
    </row>
    <row r="288" spans="1:1">
      <c r="A288" s="31"/>
    </row>
    <row r="289" spans="1:1">
      <c r="A289" s="31"/>
    </row>
    <row r="290" spans="1:1">
      <c r="A290" s="31"/>
    </row>
    <row r="291" spans="1:1">
      <c r="A291" s="31"/>
    </row>
    <row r="292" spans="1:1">
      <c r="A292" s="31"/>
    </row>
    <row r="293" spans="1:1">
      <c r="A293" s="31"/>
    </row>
    <row r="294" spans="1:1">
      <c r="A294" s="31"/>
    </row>
    <row r="295" spans="1:1">
      <c r="A295" s="31"/>
    </row>
    <row r="296" spans="1:1">
      <c r="A296" s="31"/>
    </row>
    <row r="297" spans="1:1">
      <c r="A297" s="31"/>
    </row>
    <row r="298" spans="1:1">
      <c r="A298" s="31"/>
    </row>
    <row r="299" spans="1:1">
      <c r="A299" s="31"/>
    </row>
    <row r="300" spans="1:1">
      <c r="A300" s="31"/>
    </row>
    <row r="301" spans="1:1">
      <c r="A301" s="31"/>
    </row>
    <row r="302" spans="1:1">
      <c r="A302" s="31"/>
    </row>
    <row r="303" spans="1:1">
      <c r="A303" s="31"/>
    </row>
    <row r="304" spans="1:1">
      <c r="A304" s="31"/>
    </row>
    <row r="305" spans="1:1">
      <c r="A305" s="31"/>
    </row>
    <row r="306" spans="1:1">
      <c r="A306" s="31"/>
    </row>
    <row r="307" spans="1:1">
      <c r="A307" s="31"/>
    </row>
    <row r="308" spans="1:1">
      <c r="A308" s="31"/>
    </row>
    <row r="309" spans="1:1">
      <c r="A309" s="31"/>
    </row>
    <row r="310" spans="1:1">
      <c r="A310" s="31"/>
    </row>
    <row r="311" spans="1:1">
      <c r="A311" s="31"/>
    </row>
    <row r="312" spans="1:1">
      <c r="A312" s="31"/>
    </row>
    <row r="313" spans="1:1">
      <c r="A313" s="31"/>
    </row>
    <row r="314" spans="1:1">
      <c r="A314" s="31"/>
    </row>
    <row r="315" spans="1:1">
      <c r="A315" s="31"/>
    </row>
    <row r="316" spans="1:1">
      <c r="A316" s="31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Normal="100" zoomScaleSheetLayoutView="100" workbookViewId="0">
      <pane xSplit="2" ySplit="3" topLeftCell="C22" activePane="bottomRight" state="frozen"/>
      <selection pane="topRight" activeCell="C1" sqref="C1"/>
      <selection pane="bottomLeft" activeCell="A5" sqref="A5"/>
      <selection pane="bottomRight" activeCell="E31" sqref="E31"/>
    </sheetView>
  </sheetViews>
  <sheetFormatPr defaultRowHeight="18.75"/>
  <cols>
    <col min="1" max="1" width="58.28515625" style="27" customWidth="1"/>
    <col min="2" max="2" width="6.140625" style="29" customWidth="1"/>
    <col min="3" max="4" width="14.7109375" style="29" customWidth="1"/>
    <col min="5" max="5" width="14.42578125" style="29" customWidth="1"/>
    <col min="6" max="6" width="14" style="29" customWidth="1"/>
    <col min="7" max="7" width="14.42578125" style="29" customWidth="1"/>
    <col min="8" max="8" width="13.85546875" style="198" customWidth="1"/>
    <col min="9" max="9" width="10" style="27" customWidth="1"/>
    <col min="10" max="10" width="9.5703125" style="27" customWidth="1"/>
    <col min="11" max="16384" width="9.140625" style="27"/>
  </cols>
  <sheetData>
    <row r="1" spans="1:8" ht="45" customHeight="1">
      <c r="A1" s="443" t="s">
        <v>119</v>
      </c>
      <c r="B1" s="443"/>
      <c r="C1" s="443"/>
      <c r="D1" s="443"/>
      <c r="E1" s="443"/>
      <c r="F1" s="443"/>
      <c r="G1" s="443"/>
      <c r="H1" s="443"/>
    </row>
    <row r="2" spans="1:8" ht="50.25" customHeight="1">
      <c r="A2" s="409" t="s">
        <v>203</v>
      </c>
      <c r="B2" s="444" t="s">
        <v>15</v>
      </c>
      <c r="C2" s="410" t="s">
        <v>448</v>
      </c>
      <c r="D2" s="410"/>
      <c r="E2" s="409" t="s">
        <v>536</v>
      </c>
      <c r="F2" s="409"/>
      <c r="G2" s="409"/>
      <c r="H2" s="409"/>
    </row>
    <row r="3" spans="1:8" ht="69.75" customHeight="1">
      <c r="A3" s="409"/>
      <c r="B3" s="444"/>
      <c r="C3" s="193" t="s">
        <v>478</v>
      </c>
      <c r="D3" s="6" t="s">
        <v>450</v>
      </c>
      <c r="E3" s="38" t="s">
        <v>187</v>
      </c>
      <c r="F3" s="38" t="s">
        <v>176</v>
      </c>
      <c r="G3" s="38"/>
      <c r="H3" s="195" t="s">
        <v>199</v>
      </c>
    </row>
    <row r="4" spans="1:8" ht="11.25" customHeight="1">
      <c r="A4" s="75">
        <v>1</v>
      </c>
      <c r="B4" s="74">
        <v>2</v>
      </c>
      <c r="C4" s="75">
        <v>3</v>
      </c>
      <c r="D4" s="75">
        <v>4</v>
      </c>
      <c r="E4" s="75">
        <v>5</v>
      </c>
      <c r="F4" s="74">
        <v>6</v>
      </c>
      <c r="G4" s="75">
        <v>7</v>
      </c>
      <c r="H4" s="199">
        <v>8</v>
      </c>
    </row>
    <row r="5" spans="1:8" ht="28.5" customHeight="1">
      <c r="A5" s="442" t="s">
        <v>115</v>
      </c>
      <c r="B5" s="442"/>
      <c r="C5" s="442"/>
      <c r="D5" s="442"/>
      <c r="E5" s="442"/>
      <c r="F5" s="442"/>
      <c r="G5" s="442"/>
      <c r="H5" s="442"/>
    </row>
    <row r="6" spans="1:8" ht="56.25" customHeight="1">
      <c r="A6" s="304" t="s">
        <v>53</v>
      </c>
      <c r="B6" s="364">
        <v>2000</v>
      </c>
      <c r="C6" s="59">
        <v>354</v>
      </c>
      <c r="D6" s="59">
        <v>442</v>
      </c>
      <c r="E6" s="349">
        <v>483</v>
      </c>
      <c r="F6" s="349">
        <v>442</v>
      </c>
      <c r="G6" s="60">
        <f>F6-E6</f>
        <v>-41</v>
      </c>
      <c r="H6" s="362">
        <f>F6/E6*100</f>
        <v>91.511387163561082</v>
      </c>
    </row>
    <row r="7" spans="1:8" ht="28.5" customHeight="1">
      <c r="A7" s="304" t="s">
        <v>270</v>
      </c>
      <c r="B7" s="364">
        <v>2010</v>
      </c>
      <c r="C7" s="59">
        <v>-15</v>
      </c>
      <c r="D7" s="59">
        <v>-2</v>
      </c>
      <c r="E7" s="349">
        <v>-1</v>
      </c>
      <c r="F7" s="349">
        <v>-2</v>
      </c>
      <c r="G7" s="60">
        <f t="shared" ref="G7:G14" si="0">F7-E7</f>
        <v>-1</v>
      </c>
      <c r="H7" s="362">
        <f t="shared" ref="H7:H30" si="1">F7/E7*100</f>
        <v>200</v>
      </c>
    </row>
    <row r="8" spans="1:8" ht="24" customHeight="1">
      <c r="A8" s="7" t="s">
        <v>139</v>
      </c>
      <c r="B8" s="364">
        <v>2020</v>
      </c>
      <c r="C8" s="59"/>
      <c r="D8" s="59"/>
      <c r="E8" s="59"/>
      <c r="F8" s="349"/>
      <c r="G8" s="60">
        <f t="shared" si="0"/>
        <v>0</v>
      </c>
      <c r="H8" s="362" t="e">
        <f t="shared" si="1"/>
        <v>#DIV/0!</v>
      </c>
    </row>
    <row r="9" spans="1:8" s="28" customFormat="1" ht="22.5" customHeight="1">
      <c r="A9" s="304" t="s">
        <v>64</v>
      </c>
      <c r="B9" s="364">
        <v>2030</v>
      </c>
      <c r="C9" s="59" t="s">
        <v>253</v>
      </c>
      <c r="D9" s="59" t="s">
        <v>253</v>
      </c>
      <c r="E9" s="59" t="s">
        <v>253</v>
      </c>
      <c r="F9" s="349" t="s">
        <v>253</v>
      </c>
      <c r="G9" s="60" t="e">
        <f t="shared" si="0"/>
        <v>#VALUE!</v>
      </c>
      <c r="H9" s="362" t="e">
        <f t="shared" si="1"/>
        <v>#VALUE!</v>
      </c>
    </row>
    <row r="10" spans="1:8" ht="18" customHeight="1">
      <c r="A10" s="305" t="s">
        <v>101</v>
      </c>
      <c r="B10" s="306">
        <v>2031</v>
      </c>
      <c r="C10" s="292" t="s">
        <v>253</v>
      </c>
      <c r="D10" s="292" t="s">
        <v>253</v>
      </c>
      <c r="E10" s="292" t="s">
        <v>253</v>
      </c>
      <c r="F10" s="392" t="s">
        <v>253</v>
      </c>
      <c r="G10" s="60" t="e">
        <f t="shared" si="0"/>
        <v>#VALUE!</v>
      </c>
      <c r="H10" s="362" t="e">
        <f t="shared" si="1"/>
        <v>#VALUE!</v>
      </c>
    </row>
    <row r="11" spans="1:8" ht="23.25" customHeight="1">
      <c r="A11" s="304" t="s">
        <v>24</v>
      </c>
      <c r="B11" s="364">
        <v>2040</v>
      </c>
      <c r="C11" s="59" t="s">
        <v>253</v>
      </c>
      <c r="D11" s="59" t="s">
        <v>253</v>
      </c>
      <c r="E11" s="59" t="s">
        <v>253</v>
      </c>
      <c r="F11" s="349" t="s">
        <v>253</v>
      </c>
      <c r="G11" s="60" t="e">
        <f t="shared" si="0"/>
        <v>#VALUE!</v>
      </c>
      <c r="H11" s="362" t="e">
        <f t="shared" si="1"/>
        <v>#VALUE!</v>
      </c>
    </row>
    <row r="12" spans="1:8" ht="23.25" customHeight="1">
      <c r="A12" s="304" t="s">
        <v>505</v>
      </c>
      <c r="B12" s="364">
        <v>2050</v>
      </c>
      <c r="C12" s="59" t="s">
        <v>253</v>
      </c>
      <c r="D12" s="59" t="s">
        <v>253</v>
      </c>
      <c r="E12" s="59" t="s">
        <v>253</v>
      </c>
      <c r="F12" s="59" t="s">
        <v>253</v>
      </c>
      <c r="G12" s="60" t="e">
        <f t="shared" si="0"/>
        <v>#VALUE!</v>
      </c>
      <c r="H12" s="362" t="e">
        <f t="shared" si="1"/>
        <v>#VALUE!</v>
      </c>
    </row>
    <row r="13" spans="1:8" ht="22.5" customHeight="1">
      <c r="A13" s="304" t="s">
        <v>506</v>
      </c>
      <c r="B13" s="364">
        <v>2060</v>
      </c>
      <c r="C13" s="59" t="s">
        <v>253</v>
      </c>
      <c r="D13" s="59" t="s">
        <v>253</v>
      </c>
      <c r="E13" s="59" t="s">
        <v>253</v>
      </c>
      <c r="F13" s="59" t="s">
        <v>253</v>
      </c>
      <c r="G13" s="60" t="e">
        <f t="shared" si="0"/>
        <v>#VALUE!</v>
      </c>
      <c r="H13" s="362" t="e">
        <f t="shared" si="1"/>
        <v>#VALUE!</v>
      </c>
    </row>
    <row r="14" spans="1:8" ht="43.5" customHeight="1">
      <c r="A14" s="307" t="s">
        <v>54</v>
      </c>
      <c r="B14" s="308">
        <v>2070</v>
      </c>
      <c r="C14" s="60">
        <f>SUM(C6,C7,C8,C9,C11,C12,C13)+'1. Фін результат'!C70</f>
        <v>441</v>
      </c>
      <c r="D14" s="60">
        <f>SUM(D6,D7,D8,D9,D11,D12,D13)+'1. Фін результат'!D70</f>
        <v>451.89999999999992</v>
      </c>
      <c r="E14" s="60">
        <f>SUM(E6,E7,E8,E9,E11,E12,E13)+'1. Фін результат'!E70</f>
        <v>489</v>
      </c>
      <c r="F14" s="387">
        <f>SUM(F6,F7,F8,F9,F11,F12,F13)+'1. Фін результат'!F70</f>
        <v>451.89999999999992</v>
      </c>
      <c r="G14" s="60">
        <f t="shared" si="0"/>
        <v>-37.10000000000008</v>
      </c>
      <c r="H14" s="362">
        <f t="shared" si="1"/>
        <v>92.413087934560309</v>
      </c>
    </row>
    <row r="15" spans="1:8" ht="45.75" customHeight="1">
      <c r="A15" s="442" t="s">
        <v>116</v>
      </c>
      <c r="B15" s="442"/>
      <c r="C15" s="442"/>
      <c r="D15" s="442"/>
      <c r="E15" s="442"/>
      <c r="F15" s="442"/>
      <c r="G15" s="442"/>
      <c r="H15" s="442"/>
    </row>
    <row r="16" spans="1:8" ht="30.75" customHeight="1">
      <c r="A16" s="304" t="s">
        <v>270</v>
      </c>
      <c r="B16" s="364">
        <v>2100</v>
      </c>
      <c r="C16" s="59">
        <v>-15</v>
      </c>
      <c r="D16" s="349">
        <v>-2</v>
      </c>
      <c r="E16" s="349">
        <v>-1</v>
      </c>
      <c r="F16" s="349">
        <v>-2</v>
      </c>
      <c r="G16" s="60">
        <f>F16-E16</f>
        <v>-1</v>
      </c>
      <c r="H16" s="362">
        <f t="shared" si="1"/>
        <v>200</v>
      </c>
    </row>
    <row r="17" spans="1:9" s="28" customFormat="1" ht="27" customHeight="1">
      <c r="A17" s="304" t="s">
        <v>118</v>
      </c>
      <c r="B17" s="75">
        <v>2110</v>
      </c>
      <c r="C17" s="59">
        <v>-22</v>
      </c>
      <c r="D17" s="349">
        <v>-3</v>
      </c>
      <c r="E17" s="349">
        <v>-2</v>
      </c>
      <c r="F17" s="349">
        <v>-3</v>
      </c>
      <c r="G17" s="60">
        <f>F17-E17</f>
        <v>-1</v>
      </c>
      <c r="H17" s="362">
        <f t="shared" si="1"/>
        <v>150</v>
      </c>
    </row>
    <row r="18" spans="1:9" ht="57" customHeight="1">
      <c r="A18" s="304" t="s">
        <v>244</v>
      </c>
      <c r="B18" s="75">
        <v>2120</v>
      </c>
      <c r="C18" s="59">
        <v>-134</v>
      </c>
      <c r="D18" s="59">
        <v>-150</v>
      </c>
      <c r="E18" s="349">
        <v>-167</v>
      </c>
      <c r="F18" s="59">
        <v>-150</v>
      </c>
      <c r="G18" s="60">
        <f>F18-E18</f>
        <v>17</v>
      </c>
      <c r="H18" s="362">
        <f t="shared" si="1"/>
        <v>89.820359281437121</v>
      </c>
    </row>
    <row r="19" spans="1:9" ht="60" customHeight="1">
      <c r="A19" s="304" t="s">
        <v>245</v>
      </c>
      <c r="B19" s="75">
        <v>2130</v>
      </c>
      <c r="C19" s="59" t="s">
        <v>253</v>
      </c>
      <c r="D19" s="59" t="s">
        <v>253</v>
      </c>
      <c r="E19" s="59" t="s">
        <v>253</v>
      </c>
      <c r="F19" s="59" t="s">
        <v>253</v>
      </c>
      <c r="G19" s="60" t="e">
        <f>F19-E19</f>
        <v>#VALUE!</v>
      </c>
      <c r="H19" s="362" t="e">
        <f t="shared" si="1"/>
        <v>#VALUE!</v>
      </c>
    </row>
    <row r="20" spans="1:9" s="30" customFormat="1" ht="60" customHeight="1">
      <c r="A20" s="358" t="s">
        <v>180</v>
      </c>
      <c r="B20" s="309">
        <v>2140</v>
      </c>
      <c r="C20" s="60">
        <f>SUM(C21:C25,C28,C29)</f>
        <v>-229</v>
      </c>
      <c r="D20" s="60">
        <f>SUM(D21:D25,D28,D29)</f>
        <v>-258</v>
      </c>
      <c r="E20" s="60">
        <f>SUM(E21:E25)+SUM(E27:E29)</f>
        <v>-275</v>
      </c>
      <c r="F20" s="60">
        <f>SUM(F21:F25,F28,F29)</f>
        <v>-258</v>
      </c>
      <c r="G20" s="60">
        <f t="shared" ref="G20:G31" si="2">F20-E20</f>
        <v>17</v>
      </c>
      <c r="H20" s="362">
        <f t="shared" si="1"/>
        <v>93.818181818181827</v>
      </c>
      <c r="I20" s="27"/>
    </row>
    <row r="21" spans="1:9" ht="27" customHeight="1">
      <c r="A21" s="304" t="s">
        <v>75</v>
      </c>
      <c r="B21" s="75">
        <v>2141</v>
      </c>
      <c r="C21" s="59"/>
      <c r="D21" s="59"/>
      <c r="E21" s="59"/>
      <c r="F21" s="59"/>
      <c r="G21" s="60">
        <f t="shared" si="2"/>
        <v>0</v>
      </c>
      <c r="H21" s="362" t="e">
        <f t="shared" si="1"/>
        <v>#DIV/0!</v>
      </c>
    </row>
    <row r="22" spans="1:9" ht="24.75" customHeight="1">
      <c r="A22" s="304" t="s">
        <v>89</v>
      </c>
      <c r="B22" s="75">
        <v>2142</v>
      </c>
      <c r="C22" s="59"/>
      <c r="D22" s="59"/>
      <c r="E22" s="59"/>
      <c r="F22" s="349"/>
      <c r="G22" s="60">
        <f t="shared" si="2"/>
        <v>0</v>
      </c>
      <c r="H22" s="362" t="e">
        <f t="shared" si="1"/>
        <v>#DIV/0!</v>
      </c>
    </row>
    <row r="23" spans="1:9" ht="24.75" customHeight="1">
      <c r="A23" s="304" t="s">
        <v>84</v>
      </c>
      <c r="B23" s="75">
        <v>2143</v>
      </c>
      <c r="C23" s="59"/>
      <c r="D23" s="59"/>
      <c r="E23" s="59"/>
      <c r="F23" s="349"/>
      <c r="G23" s="60">
        <f t="shared" si="2"/>
        <v>0</v>
      </c>
      <c r="H23" s="362" t="e">
        <f t="shared" si="1"/>
        <v>#DIV/0!</v>
      </c>
    </row>
    <row r="24" spans="1:9" ht="24.75" customHeight="1">
      <c r="A24" s="304" t="s">
        <v>73</v>
      </c>
      <c r="B24" s="75">
        <v>2144</v>
      </c>
      <c r="C24" s="59">
        <v>-203</v>
      </c>
      <c r="D24" s="59">
        <v>-234</v>
      </c>
      <c r="E24" s="349">
        <v>-249</v>
      </c>
      <c r="F24" s="349">
        <v>-234</v>
      </c>
      <c r="G24" s="60">
        <f>F24-E24</f>
        <v>15</v>
      </c>
      <c r="H24" s="362">
        <f>F24/E24*100</f>
        <v>93.975903614457835</v>
      </c>
    </row>
    <row r="25" spans="1:9" s="28" customFormat="1" ht="28.5" customHeight="1">
      <c r="A25" s="304" t="s">
        <v>130</v>
      </c>
      <c r="B25" s="75">
        <v>2145</v>
      </c>
      <c r="C25" s="60">
        <f>SUM(C26:C27)</f>
        <v>0</v>
      </c>
      <c r="D25" s="60">
        <f>SUM(D26:D27)</f>
        <v>0</v>
      </c>
      <c r="E25" s="60">
        <f>SUM(E26:E27)</f>
        <v>0</v>
      </c>
      <c r="F25" s="387">
        <f>SUM(F26:F27)</f>
        <v>0</v>
      </c>
      <c r="G25" s="60">
        <f t="shared" si="2"/>
        <v>0</v>
      </c>
      <c r="H25" s="362" t="e">
        <f t="shared" si="1"/>
        <v>#DIV/0!</v>
      </c>
    </row>
    <row r="26" spans="1:9" ht="47.25" customHeight="1">
      <c r="A26" s="305" t="s">
        <v>102</v>
      </c>
      <c r="B26" s="310" t="s">
        <v>161</v>
      </c>
      <c r="C26" s="292"/>
      <c r="D26" s="292"/>
      <c r="E26" s="292"/>
      <c r="F26" s="392"/>
      <c r="G26" s="311">
        <f t="shared" si="2"/>
        <v>0</v>
      </c>
      <c r="H26" s="362" t="e">
        <f t="shared" si="1"/>
        <v>#DIV/0!</v>
      </c>
    </row>
    <row r="27" spans="1:9" ht="21.75" customHeight="1">
      <c r="A27" s="305" t="s">
        <v>25</v>
      </c>
      <c r="B27" s="310" t="s">
        <v>162</v>
      </c>
      <c r="C27" s="292"/>
      <c r="D27" s="292"/>
      <c r="E27" s="292"/>
      <c r="F27" s="392"/>
      <c r="G27" s="311">
        <f>F27-E27</f>
        <v>0</v>
      </c>
      <c r="H27" s="362" t="e">
        <f>F27/E27*100</f>
        <v>#DIV/0!</v>
      </c>
    </row>
    <row r="28" spans="1:9" s="28" customFormat="1" ht="25.5" customHeight="1">
      <c r="A28" s="304" t="s">
        <v>507</v>
      </c>
      <c r="B28" s="75">
        <v>2146</v>
      </c>
      <c r="C28" s="59">
        <v>-6</v>
      </c>
      <c r="D28" s="59">
        <v>-4</v>
      </c>
      <c r="E28" s="349">
        <v>-6</v>
      </c>
      <c r="F28" s="349">
        <v>-4</v>
      </c>
      <c r="G28" s="60">
        <f t="shared" si="2"/>
        <v>2</v>
      </c>
      <c r="H28" s="362">
        <f t="shared" si="1"/>
        <v>66.666666666666657</v>
      </c>
    </row>
    <row r="29" spans="1:9" ht="27" customHeight="1">
      <c r="A29" s="304" t="s">
        <v>508</v>
      </c>
      <c r="B29" s="75">
        <v>2147</v>
      </c>
      <c r="C29" s="59">
        <v>-20</v>
      </c>
      <c r="D29" s="59">
        <v>-20</v>
      </c>
      <c r="E29" s="349">
        <v>-20</v>
      </c>
      <c r="F29" s="349">
        <v>-20</v>
      </c>
      <c r="G29" s="60">
        <f t="shared" si="2"/>
        <v>0</v>
      </c>
      <c r="H29" s="362">
        <f t="shared" si="1"/>
        <v>100</v>
      </c>
    </row>
    <row r="30" spans="1:9" s="28" customFormat="1" ht="42" customHeight="1">
      <c r="A30" s="304" t="s">
        <v>74</v>
      </c>
      <c r="B30" s="75">
        <v>2150</v>
      </c>
      <c r="C30" s="59">
        <v>-253</v>
      </c>
      <c r="D30" s="59">
        <v>-282</v>
      </c>
      <c r="E30" s="349">
        <v>-302</v>
      </c>
      <c r="F30" s="349">
        <v>-282</v>
      </c>
      <c r="G30" s="60">
        <f t="shared" si="2"/>
        <v>20</v>
      </c>
      <c r="H30" s="362">
        <f t="shared" si="1"/>
        <v>93.377483443708613</v>
      </c>
    </row>
    <row r="31" spans="1:9" s="28" customFormat="1" ht="36.75" customHeight="1">
      <c r="A31" s="312" t="s">
        <v>190</v>
      </c>
      <c r="B31" s="313">
        <v>2200</v>
      </c>
      <c r="C31" s="60">
        <f>SUM(C16,C17:C19,C20,C30)</f>
        <v>-653</v>
      </c>
      <c r="D31" s="387">
        <f>SUM(D16,D17:D19,D20,D30)</f>
        <v>-695</v>
      </c>
      <c r="E31" s="387">
        <f>SUM(E16,E17:E19,E20,E30)</f>
        <v>-747</v>
      </c>
      <c r="F31" s="387">
        <f>SUM(F16,F17:F19,F20,F30)</f>
        <v>-695</v>
      </c>
      <c r="G31" s="60">
        <f t="shared" si="2"/>
        <v>52</v>
      </c>
      <c r="H31" s="362">
        <f>F31/E31*100</f>
        <v>93.038821954484604</v>
      </c>
      <c r="I31" s="27"/>
    </row>
    <row r="32" spans="1:9" s="28" customFormat="1" ht="10.5" customHeight="1">
      <c r="A32" s="37"/>
      <c r="B32" s="29"/>
      <c r="C32" s="29"/>
      <c r="D32" s="29"/>
      <c r="E32" s="29"/>
      <c r="F32" s="393"/>
      <c r="G32" s="29"/>
      <c r="H32" s="198"/>
    </row>
    <row r="33" spans="1:10" s="2" customFormat="1" ht="33" customHeight="1">
      <c r="A33" s="66" t="s">
        <v>472</v>
      </c>
      <c r="B33" s="414" t="s">
        <v>290</v>
      </c>
      <c r="C33" s="414"/>
      <c r="D33" s="259"/>
      <c r="E33" s="68"/>
      <c r="F33" s="418" t="s">
        <v>466</v>
      </c>
      <c r="G33" s="418"/>
      <c r="H33" s="418"/>
    </row>
    <row r="34" spans="1:10" s="1" customFormat="1">
      <c r="A34" s="76" t="s">
        <v>235</v>
      </c>
      <c r="B34" s="77"/>
      <c r="C34" s="76" t="s">
        <v>293</v>
      </c>
      <c r="D34" s="76"/>
      <c r="E34" s="77"/>
      <c r="F34" s="441" t="s">
        <v>236</v>
      </c>
      <c r="G34" s="441"/>
      <c r="H34" s="441"/>
    </row>
    <row r="35" spans="1:10" s="29" customFormat="1">
      <c r="A35" s="34"/>
      <c r="H35" s="198"/>
      <c r="I35" s="27"/>
      <c r="J35" s="27"/>
    </row>
    <row r="36" spans="1:10" s="29" customFormat="1">
      <c r="A36" s="34"/>
      <c r="H36" s="198"/>
      <c r="I36" s="27"/>
      <c r="J36" s="27"/>
    </row>
    <row r="37" spans="1:10" s="29" customFormat="1">
      <c r="A37" s="34"/>
      <c r="H37" s="198"/>
      <c r="I37" s="27"/>
      <c r="J37" s="27"/>
    </row>
    <row r="38" spans="1:10" s="29" customFormat="1">
      <c r="A38" s="34"/>
      <c r="H38" s="198"/>
      <c r="I38" s="27"/>
      <c r="J38" s="27"/>
    </row>
    <row r="39" spans="1:10" s="29" customFormat="1">
      <c r="A39" s="34"/>
      <c r="H39" s="198"/>
      <c r="I39" s="27"/>
      <c r="J39" s="27"/>
    </row>
    <row r="40" spans="1:10" s="29" customFormat="1">
      <c r="A40" s="34"/>
      <c r="H40" s="198"/>
      <c r="I40" s="27"/>
      <c r="J40" s="27"/>
    </row>
    <row r="41" spans="1:10" s="29" customFormat="1">
      <c r="A41" s="34"/>
      <c r="H41" s="198"/>
      <c r="I41" s="27"/>
      <c r="J41" s="27"/>
    </row>
    <row r="42" spans="1:10" s="29" customFormat="1">
      <c r="A42" s="34"/>
      <c r="H42" s="198"/>
      <c r="I42" s="27"/>
      <c r="J42" s="27"/>
    </row>
    <row r="43" spans="1:10" s="29" customFormat="1">
      <c r="A43" s="34"/>
      <c r="H43" s="198"/>
      <c r="I43" s="27"/>
      <c r="J43" s="27"/>
    </row>
    <row r="44" spans="1:10" s="29" customFormat="1">
      <c r="A44" s="34"/>
      <c r="H44" s="198"/>
      <c r="I44" s="27"/>
      <c r="J44" s="27"/>
    </row>
    <row r="45" spans="1:10" s="29" customFormat="1">
      <c r="A45" s="34"/>
      <c r="H45" s="198"/>
      <c r="I45" s="27"/>
      <c r="J45" s="27"/>
    </row>
    <row r="46" spans="1:10" s="29" customFormat="1">
      <c r="A46" s="34"/>
      <c r="H46" s="198"/>
      <c r="I46" s="27"/>
      <c r="J46" s="27"/>
    </row>
    <row r="47" spans="1:10" s="29" customFormat="1">
      <c r="A47" s="34"/>
      <c r="H47" s="198"/>
      <c r="I47" s="27"/>
      <c r="J47" s="27"/>
    </row>
    <row r="48" spans="1:10" s="29" customFormat="1">
      <c r="A48" s="34"/>
      <c r="H48" s="198"/>
      <c r="I48" s="27"/>
      <c r="J48" s="27"/>
    </row>
    <row r="49" spans="1:10" s="29" customFormat="1">
      <c r="A49" s="34"/>
      <c r="H49" s="198"/>
      <c r="I49" s="27"/>
      <c r="J49" s="27"/>
    </row>
    <row r="50" spans="1:10" s="29" customFormat="1">
      <c r="A50" s="34"/>
      <c r="H50" s="198"/>
      <c r="I50" s="27"/>
      <c r="J50" s="27"/>
    </row>
    <row r="51" spans="1:10" s="29" customFormat="1">
      <c r="A51" s="34"/>
      <c r="H51" s="198"/>
      <c r="I51" s="27"/>
      <c r="J51" s="27"/>
    </row>
    <row r="52" spans="1:10" s="29" customFormat="1">
      <c r="A52" s="34"/>
      <c r="H52" s="198"/>
      <c r="I52" s="27"/>
      <c r="J52" s="27"/>
    </row>
    <row r="53" spans="1:10" s="29" customFormat="1">
      <c r="A53" s="34"/>
      <c r="H53" s="198"/>
      <c r="I53" s="27"/>
      <c r="J53" s="27"/>
    </row>
    <row r="54" spans="1:10" s="29" customFormat="1">
      <c r="A54" s="34"/>
      <c r="H54" s="198"/>
      <c r="I54" s="27"/>
      <c r="J54" s="27"/>
    </row>
    <row r="55" spans="1:10" s="29" customFormat="1">
      <c r="A55" s="34"/>
      <c r="H55" s="198"/>
      <c r="I55" s="27"/>
      <c r="J55" s="27"/>
    </row>
    <row r="56" spans="1:10" s="29" customFormat="1">
      <c r="A56" s="34"/>
      <c r="H56" s="198"/>
      <c r="I56" s="27"/>
      <c r="J56" s="27"/>
    </row>
    <row r="57" spans="1:10" s="29" customFormat="1">
      <c r="A57" s="34"/>
      <c r="H57" s="198"/>
      <c r="I57" s="27"/>
      <c r="J57" s="27"/>
    </row>
    <row r="58" spans="1:10" s="29" customFormat="1">
      <c r="A58" s="34"/>
      <c r="H58" s="198"/>
      <c r="I58" s="27"/>
      <c r="J58" s="27"/>
    </row>
    <row r="59" spans="1:10" s="29" customFormat="1">
      <c r="A59" s="34"/>
      <c r="H59" s="198"/>
      <c r="I59" s="27"/>
      <c r="J59" s="27"/>
    </row>
    <row r="60" spans="1:10" s="29" customFormat="1">
      <c r="A60" s="34"/>
      <c r="H60" s="198"/>
      <c r="I60" s="27"/>
      <c r="J60" s="27"/>
    </row>
    <row r="61" spans="1:10" s="29" customFormat="1">
      <c r="A61" s="34"/>
      <c r="H61" s="198"/>
      <c r="I61" s="27"/>
      <c r="J61" s="27"/>
    </row>
    <row r="62" spans="1:10" s="29" customFormat="1">
      <c r="A62" s="34"/>
      <c r="H62" s="198"/>
      <c r="I62" s="27"/>
      <c r="J62" s="27"/>
    </row>
    <row r="63" spans="1:10" s="29" customFormat="1">
      <c r="A63" s="34"/>
      <c r="H63" s="198"/>
      <c r="I63" s="27"/>
      <c r="J63" s="27"/>
    </row>
    <row r="64" spans="1:10" s="29" customFormat="1">
      <c r="A64" s="34"/>
      <c r="H64" s="198"/>
      <c r="I64" s="27"/>
      <c r="J64" s="27"/>
    </row>
    <row r="65" spans="1:10" s="29" customFormat="1">
      <c r="A65" s="34"/>
      <c r="H65" s="198"/>
      <c r="I65" s="27"/>
      <c r="J65" s="27"/>
    </row>
    <row r="66" spans="1:10" s="29" customFormat="1">
      <c r="A66" s="34"/>
      <c r="H66" s="198"/>
      <c r="I66" s="27"/>
      <c r="J66" s="27"/>
    </row>
    <row r="67" spans="1:10" s="29" customFormat="1">
      <c r="A67" s="34"/>
      <c r="H67" s="198"/>
      <c r="I67" s="27"/>
      <c r="J67" s="27"/>
    </row>
    <row r="68" spans="1:10" s="29" customFormat="1">
      <c r="A68" s="34"/>
      <c r="H68" s="198"/>
      <c r="I68" s="27"/>
      <c r="J68" s="27"/>
    </row>
    <row r="69" spans="1:10" s="29" customFormat="1">
      <c r="A69" s="34"/>
      <c r="H69" s="198"/>
      <c r="I69" s="27"/>
      <c r="J69" s="27"/>
    </row>
    <row r="70" spans="1:10" s="29" customFormat="1">
      <c r="A70" s="34"/>
      <c r="H70" s="198"/>
      <c r="I70" s="27"/>
      <c r="J70" s="27"/>
    </row>
    <row r="71" spans="1:10" s="29" customFormat="1">
      <c r="A71" s="34"/>
      <c r="H71" s="198"/>
      <c r="I71" s="27"/>
      <c r="J71" s="27"/>
    </row>
    <row r="72" spans="1:10" s="29" customFormat="1">
      <c r="A72" s="34"/>
      <c r="H72" s="198"/>
      <c r="I72" s="27"/>
      <c r="J72" s="27"/>
    </row>
    <row r="73" spans="1:10" s="29" customFormat="1">
      <c r="A73" s="34"/>
      <c r="H73" s="198"/>
      <c r="I73" s="27"/>
      <c r="J73" s="27"/>
    </row>
    <row r="74" spans="1:10" s="29" customFormat="1">
      <c r="A74" s="34"/>
      <c r="H74" s="198"/>
      <c r="I74" s="27"/>
      <c r="J74" s="27"/>
    </row>
    <row r="75" spans="1:10" s="29" customFormat="1">
      <c r="A75" s="34"/>
      <c r="H75" s="198"/>
      <c r="I75" s="27"/>
      <c r="J75" s="27"/>
    </row>
    <row r="76" spans="1:10" s="29" customFormat="1">
      <c r="A76" s="34"/>
      <c r="H76" s="198"/>
      <c r="I76" s="27"/>
      <c r="J76" s="27"/>
    </row>
    <row r="77" spans="1:10" s="29" customFormat="1">
      <c r="A77" s="34"/>
      <c r="H77" s="198"/>
      <c r="I77" s="27"/>
      <c r="J77" s="27"/>
    </row>
    <row r="78" spans="1:10" s="29" customFormat="1">
      <c r="A78" s="34"/>
      <c r="H78" s="198"/>
      <c r="I78" s="27"/>
      <c r="J78" s="27"/>
    </row>
    <row r="79" spans="1:10" s="29" customFormat="1">
      <c r="A79" s="34"/>
      <c r="H79" s="198"/>
      <c r="I79" s="27"/>
      <c r="J79" s="27"/>
    </row>
    <row r="80" spans="1:10" s="29" customFormat="1">
      <c r="A80" s="34"/>
      <c r="H80" s="198"/>
      <c r="I80" s="27"/>
      <c r="J80" s="27"/>
    </row>
    <row r="81" spans="1:10" s="29" customFormat="1">
      <c r="A81" s="34"/>
      <c r="H81" s="198"/>
      <c r="I81" s="27"/>
      <c r="J81" s="27"/>
    </row>
    <row r="82" spans="1:10" s="29" customFormat="1">
      <c r="A82" s="34"/>
      <c r="H82" s="198"/>
      <c r="I82" s="27"/>
      <c r="J82" s="27"/>
    </row>
    <row r="83" spans="1:10" s="29" customFormat="1">
      <c r="A83" s="34"/>
      <c r="H83" s="198"/>
      <c r="I83" s="27"/>
      <c r="J83" s="27"/>
    </row>
    <row r="84" spans="1:10" s="29" customFormat="1">
      <c r="A84" s="34"/>
      <c r="H84" s="198"/>
      <c r="I84" s="27"/>
      <c r="J84" s="27"/>
    </row>
    <row r="85" spans="1:10" s="29" customFormat="1">
      <c r="A85" s="34"/>
      <c r="H85" s="198"/>
      <c r="I85" s="27"/>
      <c r="J85" s="27"/>
    </row>
    <row r="86" spans="1:10" s="29" customFormat="1">
      <c r="A86" s="34"/>
      <c r="H86" s="198"/>
      <c r="I86" s="27"/>
      <c r="J86" s="27"/>
    </row>
    <row r="87" spans="1:10" s="29" customFormat="1">
      <c r="A87" s="34"/>
      <c r="H87" s="198"/>
      <c r="I87" s="27"/>
      <c r="J87" s="27"/>
    </row>
    <row r="88" spans="1:10" s="29" customFormat="1">
      <c r="A88" s="34"/>
      <c r="H88" s="198"/>
      <c r="I88" s="27"/>
      <c r="J88" s="27"/>
    </row>
    <row r="89" spans="1:10" s="29" customFormat="1">
      <c r="A89" s="34"/>
      <c r="H89" s="198"/>
      <c r="I89" s="27"/>
      <c r="J89" s="27"/>
    </row>
    <row r="90" spans="1:10" s="29" customFormat="1">
      <c r="A90" s="34"/>
      <c r="H90" s="198"/>
      <c r="I90" s="27"/>
      <c r="J90" s="27"/>
    </row>
    <row r="91" spans="1:10" s="29" customFormat="1">
      <c r="A91" s="34"/>
      <c r="H91" s="198"/>
      <c r="I91" s="27"/>
      <c r="J91" s="27"/>
    </row>
    <row r="92" spans="1:10" s="29" customFormat="1">
      <c r="A92" s="34"/>
      <c r="H92" s="198"/>
      <c r="I92" s="27"/>
      <c r="J92" s="27"/>
    </row>
    <row r="93" spans="1:10" s="29" customFormat="1">
      <c r="A93" s="34"/>
      <c r="H93" s="198"/>
      <c r="I93" s="27"/>
      <c r="J93" s="27"/>
    </row>
    <row r="94" spans="1:10" s="29" customFormat="1">
      <c r="A94" s="34"/>
      <c r="H94" s="198"/>
      <c r="I94" s="27"/>
      <c r="J94" s="27"/>
    </row>
    <row r="95" spans="1:10" s="29" customFormat="1">
      <c r="A95" s="34"/>
      <c r="H95" s="198"/>
      <c r="I95" s="27"/>
      <c r="J95" s="27"/>
    </row>
    <row r="96" spans="1:10" s="29" customFormat="1">
      <c r="A96" s="34"/>
      <c r="H96" s="198"/>
      <c r="I96" s="27"/>
      <c r="J96" s="27"/>
    </row>
    <row r="97" spans="1:10" s="29" customFormat="1">
      <c r="A97" s="34"/>
      <c r="H97" s="198"/>
      <c r="I97" s="27"/>
      <c r="J97" s="27"/>
    </row>
    <row r="98" spans="1:10" s="29" customFormat="1">
      <c r="A98" s="34"/>
      <c r="H98" s="198"/>
      <c r="I98" s="27"/>
      <c r="J98" s="27"/>
    </row>
    <row r="99" spans="1:10" s="29" customFormat="1">
      <c r="A99" s="34"/>
      <c r="H99" s="198"/>
      <c r="I99" s="27"/>
      <c r="J99" s="27"/>
    </row>
    <row r="100" spans="1:10" s="29" customFormat="1">
      <c r="A100" s="34"/>
      <c r="H100" s="198"/>
      <c r="I100" s="27"/>
      <c r="J100" s="27"/>
    </row>
    <row r="101" spans="1:10" s="29" customFormat="1">
      <c r="A101" s="34"/>
      <c r="H101" s="198"/>
      <c r="I101" s="27"/>
      <c r="J101" s="27"/>
    </row>
    <row r="102" spans="1:10" s="29" customFormat="1">
      <c r="A102" s="34"/>
      <c r="H102" s="198"/>
      <c r="I102" s="27"/>
      <c r="J102" s="27"/>
    </row>
    <row r="103" spans="1:10" s="29" customFormat="1">
      <c r="A103" s="34"/>
      <c r="H103" s="198"/>
      <c r="I103" s="27"/>
      <c r="J103" s="27"/>
    </row>
    <row r="104" spans="1:10" s="29" customFormat="1">
      <c r="A104" s="34"/>
      <c r="H104" s="198"/>
      <c r="I104" s="27"/>
      <c r="J104" s="27"/>
    </row>
    <row r="105" spans="1:10" s="29" customFormat="1">
      <c r="A105" s="34"/>
      <c r="H105" s="198"/>
      <c r="I105" s="27"/>
      <c r="J105" s="27"/>
    </row>
    <row r="106" spans="1:10" s="29" customFormat="1">
      <c r="A106" s="34"/>
      <c r="H106" s="198"/>
      <c r="I106" s="27"/>
      <c r="J106" s="27"/>
    </row>
    <row r="107" spans="1:10" s="29" customFormat="1">
      <c r="A107" s="34"/>
      <c r="H107" s="198"/>
      <c r="I107" s="27"/>
      <c r="J107" s="27"/>
    </row>
    <row r="108" spans="1:10" s="29" customFormat="1">
      <c r="A108" s="34"/>
      <c r="H108" s="198"/>
      <c r="I108" s="27"/>
      <c r="J108" s="27"/>
    </row>
    <row r="109" spans="1:10" s="29" customFormat="1">
      <c r="A109" s="34"/>
      <c r="H109" s="198"/>
      <c r="I109" s="27"/>
      <c r="J109" s="27"/>
    </row>
    <row r="110" spans="1:10" s="29" customFormat="1">
      <c r="A110" s="34"/>
      <c r="H110" s="198"/>
      <c r="I110" s="27"/>
      <c r="J110" s="27"/>
    </row>
    <row r="111" spans="1:10" s="29" customFormat="1">
      <c r="A111" s="34"/>
      <c r="H111" s="198"/>
      <c r="I111" s="27"/>
      <c r="J111" s="27"/>
    </row>
    <row r="112" spans="1:10" s="29" customFormat="1">
      <c r="A112" s="34"/>
      <c r="H112" s="198"/>
      <c r="I112" s="27"/>
      <c r="J112" s="27"/>
    </row>
    <row r="113" spans="1:10" s="29" customFormat="1">
      <c r="A113" s="34"/>
      <c r="H113" s="198"/>
      <c r="I113" s="27"/>
      <c r="J113" s="27"/>
    </row>
    <row r="114" spans="1:10" s="29" customFormat="1">
      <c r="A114" s="34"/>
      <c r="H114" s="198"/>
      <c r="I114" s="27"/>
      <c r="J114" s="27"/>
    </row>
    <row r="115" spans="1:10" s="29" customFormat="1">
      <c r="A115" s="34"/>
      <c r="H115" s="198"/>
      <c r="I115" s="27"/>
      <c r="J115" s="27"/>
    </row>
    <row r="116" spans="1:10" s="29" customFormat="1">
      <c r="A116" s="34"/>
      <c r="H116" s="198"/>
      <c r="I116" s="27"/>
      <c r="J116" s="27"/>
    </row>
    <row r="117" spans="1:10" s="29" customFormat="1">
      <c r="A117" s="34"/>
      <c r="H117" s="198"/>
      <c r="I117" s="27"/>
      <c r="J117" s="27"/>
    </row>
    <row r="118" spans="1:10" s="29" customFormat="1">
      <c r="A118" s="34"/>
      <c r="H118" s="198"/>
      <c r="I118" s="27"/>
      <c r="J118" s="27"/>
    </row>
    <row r="119" spans="1:10" s="29" customFormat="1">
      <c r="A119" s="34"/>
      <c r="H119" s="198"/>
      <c r="I119" s="27"/>
      <c r="J119" s="27"/>
    </row>
    <row r="120" spans="1:10" s="29" customFormat="1">
      <c r="A120" s="34"/>
      <c r="H120" s="198"/>
      <c r="I120" s="27"/>
      <c r="J120" s="27"/>
    </row>
    <row r="121" spans="1:10" s="29" customFormat="1">
      <c r="A121" s="34"/>
      <c r="H121" s="198"/>
      <c r="I121" s="27"/>
      <c r="J121" s="27"/>
    </row>
    <row r="122" spans="1:10" s="29" customFormat="1">
      <c r="A122" s="34"/>
      <c r="H122" s="198"/>
      <c r="I122" s="27"/>
      <c r="J122" s="27"/>
    </row>
    <row r="123" spans="1:10" s="29" customFormat="1">
      <c r="A123" s="34"/>
      <c r="H123" s="198"/>
      <c r="I123" s="27"/>
      <c r="J123" s="27"/>
    </row>
    <row r="124" spans="1:10" s="29" customFormat="1">
      <c r="A124" s="34"/>
      <c r="H124" s="198"/>
      <c r="I124" s="27"/>
      <c r="J124" s="27"/>
    </row>
    <row r="125" spans="1:10" s="29" customFormat="1">
      <c r="A125" s="34"/>
      <c r="H125" s="198"/>
      <c r="I125" s="27"/>
      <c r="J125" s="27"/>
    </row>
    <row r="126" spans="1:10" s="29" customFormat="1">
      <c r="A126" s="34"/>
      <c r="H126" s="198"/>
      <c r="I126" s="27"/>
      <c r="J126" s="27"/>
    </row>
    <row r="127" spans="1:10" s="29" customFormat="1">
      <c r="A127" s="34"/>
      <c r="H127" s="198"/>
      <c r="I127" s="27"/>
      <c r="J127" s="27"/>
    </row>
    <row r="128" spans="1:10" s="29" customFormat="1">
      <c r="A128" s="34"/>
      <c r="H128" s="198"/>
      <c r="I128" s="27"/>
      <c r="J128" s="27"/>
    </row>
    <row r="129" spans="1:10" s="29" customFormat="1">
      <c r="A129" s="34"/>
      <c r="H129" s="198"/>
      <c r="I129" s="27"/>
      <c r="J129" s="27"/>
    </row>
    <row r="130" spans="1:10" s="29" customFormat="1">
      <c r="A130" s="34"/>
      <c r="H130" s="198"/>
      <c r="I130" s="27"/>
      <c r="J130" s="27"/>
    </row>
    <row r="131" spans="1:10" s="29" customFormat="1">
      <c r="A131" s="34"/>
      <c r="H131" s="198"/>
      <c r="I131" s="27"/>
      <c r="J131" s="27"/>
    </row>
    <row r="132" spans="1:10" s="29" customFormat="1">
      <c r="A132" s="34"/>
      <c r="H132" s="198"/>
      <c r="I132" s="27"/>
      <c r="J132" s="27"/>
    </row>
    <row r="133" spans="1:10" s="29" customFormat="1">
      <c r="A133" s="34"/>
      <c r="H133" s="198"/>
      <c r="I133" s="27"/>
      <c r="J133" s="27"/>
    </row>
    <row r="134" spans="1:10" s="29" customFormat="1">
      <c r="A134" s="34"/>
      <c r="H134" s="198"/>
      <c r="I134" s="27"/>
      <c r="J134" s="27"/>
    </row>
    <row r="135" spans="1:10" s="29" customFormat="1">
      <c r="A135" s="34"/>
      <c r="H135" s="198"/>
      <c r="I135" s="27"/>
      <c r="J135" s="27"/>
    </row>
    <row r="136" spans="1:10" s="29" customFormat="1">
      <c r="A136" s="34"/>
      <c r="H136" s="198"/>
      <c r="I136" s="27"/>
      <c r="J136" s="27"/>
    </row>
    <row r="137" spans="1:10" s="29" customFormat="1">
      <c r="A137" s="34"/>
      <c r="H137" s="198"/>
      <c r="I137" s="27"/>
      <c r="J137" s="27"/>
    </row>
    <row r="138" spans="1:10" s="29" customFormat="1">
      <c r="A138" s="34"/>
      <c r="H138" s="198"/>
      <c r="I138" s="27"/>
      <c r="J138" s="27"/>
    </row>
    <row r="139" spans="1:10" s="29" customFormat="1">
      <c r="A139" s="34"/>
      <c r="H139" s="198"/>
      <c r="I139" s="27"/>
      <c r="J139" s="27"/>
    </row>
    <row r="140" spans="1:10" s="29" customFormat="1">
      <c r="A140" s="34"/>
      <c r="H140" s="198"/>
      <c r="I140" s="27"/>
      <c r="J140" s="27"/>
    </row>
    <row r="141" spans="1:10" s="29" customFormat="1">
      <c r="A141" s="34"/>
      <c r="H141" s="198"/>
      <c r="I141" s="27"/>
      <c r="J141" s="27"/>
    </row>
    <row r="142" spans="1:10" s="29" customFormat="1">
      <c r="A142" s="34"/>
      <c r="H142" s="198"/>
      <c r="I142" s="27"/>
      <c r="J142" s="27"/>
    </row>
    <row r="143" spans="1:10" s="29" customFormat="1">
      <c r="A143" s="34"/>
      <c r="H143" s="198"/>
      <c r="I143" s="27"/>
      <c r="J143" s="27"/>
    </row>
    <row r="144" spans="1:10" s="29" customFormat="1">
      <c r="A144" s="34"/>
      <c r="H144" s="198"/>
      <c r="I144" s="27"/>
      <c r="J144" s="27"/>
    </row>
    <row r="145" spans="1:10" s="29" customFormat="1">
      <c r="A145" s="34"/>
      <c r="H145" s="198"/>
      <c r="I145" s="27"/>
      <c r="J145" s="27"/>
    </row>
    <row r="146" spans="1:10" s="29" customFormat="1">
      <c r="A146" s="34"/>
      <c r="H146" s="198"/>
      <c r="I146" s="27"/>
      <c r="J146" s="27"/>
    </row>
    <row r="147" spans="1:10" s="29" customFormat="1">
      <c r="A147" s="34"/>
      <c r="H147" s="198"/>
      <c r="I147" s="27"/>
      <c r="J147" s="27"/>
    </row>
    <row r="148" spans="1:10" s="29" customFormat="1">
      <c r="A148" s="34"/>
      <c r="H148" s="198"/>
      <c r="I148" s="27"/>
      <c r="J148" s="27"/>
    </row>
    <row r="149" spans="1:10" s="29" customFormat="1">
      <c r="A149" s="34"/>
      <c r="H149" s="198"/>
      <c r="I149" s="27"/>
      <c r="J149" s="27"/>
    </row>
    <row r="150" spans="1:10" s="29" customFormat="1">
      <c r="A150" s="34"/>
      <c r="H150" s="198"/>
      <c r="I150" s="27"/>
      <c r="J150" s="27"/>
    </row>
    <row r="151" spans="1:10" s="29" customFormat="1">
      <c r="A151" s="34"/>
      <c r="H151" s="198"/>
      <c r="I151" s="27"/>
      <c r="J151" s="27"/>
    </row>
    <row r="152" spans="1:10" s="29" customFormat="1">
      <c r="A152" s="34"/>
      <c r="H152" s="198"/>
      <c r="I152" s="27"/>
      <c r="J152" s="27"/>
    </row>
    <row r="153" spans="1:10" s="29" customFormat="1">
      <c r="A153" s="34"/>
      <c r="H153" s="198"/>
      <c r="I153" s="27"/>
      <c r="J153" s="27"/>
    </row>
    <row r="154" spans="1:10" s="29" customFormat="1">
      <c r="A154" s="34"/>
      <c r="H154" s="198"/>
      <c r="I154" s="27"/>
      <c r="J154" s="27"/>
    </row>
    <row r="155" spans="1:10" s="29" customFormat="1">
      <c r="A155" s="34"/>
      <c r="H155" s="198"/>
      <c r="I155" s="27"/>
      <c r="J155" s="27"/>
    </row>
    <row r="156" spans="1:10" s="29" customFormat="1">
      <c r="A156" s="34"/>
      <c r="H156" s="198"/>
      <c r="I156" s="27"/>
      <c r="J156" s="27"/>
    </row>
    <row r="157" spans="1:10" s="29" customFormat="1">
      <c r="A157" s="34"/>
      <c r="H157" s="198"/>
      <c r="I157" s="27"/>
      <c r="J157" s="27"/>
    </row>
    <row r="158" spans="1:10" s="29" customFormat="1">
      <c r="A158" s="34"/>
      <c r="H158" s="198"/>
      <c r="I158" s="27"/>
      <c r="J158" s="27"/>
    </row>
    <row r="159" spans="1:10" s="29" customFormat="1">
      <c r="A159" s="34"/>
      <c r="H159" s="198"/>
      <c r="I159" s="27"/>
      <c r="J159" s="27"/>
    </row>
    <row r="160" spans="1:10" s="29" customFormat="1">
      <c r="A160" s="34"/>
      <c r="H160" s="198"/>
      <c r="I160" s="27"/>
      <c r="J160" s="27"/>
    </row>
    <row r="161" spans="1:10" s="29" customFormat="1">
      <c r="A161" s="34"/>
      <c r="H161" s="198"/>
      <c r="I161" s="27"/>
      <c r="J161" s="27"/>
    </row>
    <row r="162" spans="1:10" s="29" customFormat="1">
      <c r="A162" s="34"/>
      <c r="H162" s="198"/>
      <c r="I162" s="27"/>
      <c r="J162" s="27"/>
    </row>
    <row r="163" spans="1:10" s="29" customFormat="1">
      <c r="A163" s="34"/>
      <c r="H163" s="198"/>
      <c r="I163" s="27"/>
      <c r="J163" s="27"/>
    </row>
    <row r="164" spans="1:10" s="29" customFormat="1">
      <c r="A164" s="34"/>
      <c r="H164" s="198"/>
      <c r="I164" s="27"/>
      <c r="J164" s="27"/>
    </row>
    <row r="165" spans="1:10" s="29" customFormat="1">
      <c r="A165" s="34"/>
      <c r="H165" s="198"/>
      <c r="I165" s="27"/>
      <c r="J165" s="27"/>
    </row>
    <row r="166" spans="1:10" s="29" customFormat="1">
      <c r="A166" s="34"/>
      <c r="H166" s="198"/>
      <c r="I166" s="27"/>
      <c r="J166" s="27"/>
    </row>
    <row r="167" spans="1:10" s="29" customFormat="1">
      <c r="A167" s="34"/>
      <c r="H167" s="198"/>
      <c r="I167" s="27"/>
      <c r="J167" s="27"/>
    </row>
    <row r="168" spans="1:10" s="29" customFormat="1">
      <c r="A168" s="34"/>
      <c r="H168" s="198"/>
      <c r="I168" s="27"/>
      <c r="J168" s="27"/>
    </row>
    <row r="169" spans="1:10" s="29" customFormat="1">
      <c r="A169" s="34"/>
      <c r="H169" s="198"/>
      <c r="I169" s="27"/>
      <c r="J169" s="27"/>
    </row>
    <row r="170" spans="1:10" s="29" customFormat="1">
      <c r="A170" s="34"/>
      <c r="H170" s="198"/>
      <c r="I170" s="27"/>
      <c r="J170" s="27"/>
    </row>
    <row r="171" spans="1:10" s="29" customFormat="1">
      <c r="A171" s="34"/>
      <c r="H171" s="198"/>
      <c r="I171" s="27"/>
      <c r="J171" s="27"/>
    </row>
    <row r="172" spans="1:10" s="29" customFormat="1">
      <c r="A172" s="34"/>
      <c r="H172" s="198"/>
      <c r="I172" s="27"/>
      <c r="J172" s="27"/>
    </row>
    <row r="173" spans="1:10" s="29" customFormat="1">
      <c r="A173" s="34"/>
      <c r="H173" s="198"/>
      <c r="I173" s="27"/>
      <c r="J173" s="27"/>
    </row>
    <row r="174" spans="1:10" s="29" customFormat="1">
      <c r="A174" s="34"/>
      <c r="H174" s="198"/>
      <c r="I174" s="27"/>
      <c r="J174" s="27"/>
    </row>
    <row r="175" spans="1:10" s="29" customFormat="1">
      <c r="A175" s="34"/>
      <c r="H175" s="198"/>
      <c r="I175" s="27"/>
      <c r="J175" s="27"/>
    </row>
    <row r="176" spans="1:10" s="29" customFormat="1">
      <c r="A176" s="34"/>
      <c r="H176" s="198"/>
      <c r="I176" s="27"/>
      <c r="J176" s="27"/>
    </row>
    <row r="177" spans="1:10" s="29" customFormat="1">
      <c r="A177" s="34"/>
      <c r="H177" s="198"/>
      <c r="I177" s="27"/>
      <c r="J177" s="27"/>
    </row>
    <row r="178" spans="1:10" s="29" customFormat="1">
      <c r="A178" s="34"/>
      <c r="H178" s="198"/>
      <c r="I178" s="27"/>
      <c r="J178" s="27"/>
    </row>
    <row r="179" spans="1:10" s="29" customFormat="1">
      <c r="A179" s="34"/>
      <c r="H179" s="198"/>
      <c r="I179" s="27"/>
      <c r="J179" s="27"/>
    </row>
    <row r="180" spans="1:10" s="29" customFormat="1">
      <c r="A180" s="34"/>
      <c r="H180" s="198"/>
      <c r="I180" s="27"/>
      <c r="J180" s="27"/>
    </row>
    <row r="181" spans="1:10" s="29" customFormat="1">
      <c r="A181" s="34"/>
      <c r="H181" s="198"/>
      <c r="I181" s="27"/>
      <c r="J181" s="27"/>
    </row>
    <row r="182" spans="1:10" s="29" customFormat="1">
      <c r="A182" s="34"/>
      <c r="H182" s="198"/>
      <c r="I182" s="27"/>
      <c r="J182" s="27"/>
    </row>
    <row r="183" spans="1:10" s="29" customFormat="1">
      <c r="A183" s="34"/>
      <c r="H183" s="198"/>
      <c r="I183" s="27"/>
      <c r="J183" s="27"/>
    </row>
    <row r="184" spans="1:10" s="29" customFormat="1">
      <c r="A184" s="34"/>
      <c r="H184" s="198"/>
      <c r="I184" s="27"/>
      <c r="J184" s="27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zoomScale="115" zoomScaleNormal="115" zoomScaleSheetLayoutView="100" workbookViewId="0">
      <pane xSplit="1" ySplit="5" topLeftCell="B65" activePane="bottomRight" state="frozen"/>
      <selection activeCell="A67" sqref="A67"/>
      <selection pane="topRight" activeCell="A67" sqref="A67"/>
      <selection pane="bottomLeft" activeCell="A67" sqref="A67"/>
      <selection pane="bottomRight" activeCell="E70" sqref="E70:E73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01" customWidth="1"/>
    <col min="9" max="16384" width="9.140625" style="1"/>
  </cols>
  <sheetData>
    <row r="1" spans="1:8" ht="32.25" customHeight="1">
      <c r="A1" s="398" t="s">
        <v>117</v>
      </c>
      <c r="B1" s="398"/>
      <c r="C1" s="398"/>
      <c r="D1" s="398"/>
      <c r="E1" s="398"/>
      <c r="F1" s="398"/>
      <c r="G1" s="398"/>
      <c r="H1" s="398"/>
    </row>
    <row r="2" spans="1:8" ht="6.75" customHeight="1">
      <c r="A2" s="14"/>
      <c r="B2" s="14"/>
      <c r="C2" s="14"/>
      <c r="D2" s="14"/>
      <c r="E2" s="14"/>
      <c r="F2" s="14"/>
      <c r="G2" s="14"/>
      <c r="H2" s="200"/>
    </row>
    <row r="3" spans="1:8" ht="33.75" customHeight="1">
      <c r="A3" s="410" t="s">
        <v>203</v>
      </c>
      <c r="B3" s="446" t="s">
        <v>1</v>
      </c>
      <c r="C3" s="410" t="s">
        <v>452</v>
      </c>
      <c r="D3" s="410"/>
      <c r="E3" s="409" t="s">
        <v>536</v>
      </c>
      <c r="F3" s="409"/>
      <c r="G3" s="409"/>
      <c r="H3" s="409"/>
    </row>
    <row r="4" spans="1:8" ht="60" customHeight="1">
      <c r="A4" s="410"/>
      <c r="B4" s="446"/>
      <c r="C4" s="193" t="s">
        <v>525</v>
      </c>
      <c r="D4" s="193" t="s">
        <v>526</v>
      </c>
      <c r="E4" s="38" t="s">
        <v>187</v>
      </c>
      <c r="F4" s="38" t="s">
        <v>176</v>
      </c>
      <c r="G4" s="38" t="s">
        <v>198</v>
      </c>
      <c r="H4" s="195" t="s">
        <v>199</v>
      </c>
    </row>
    <row r="5" spans="1:8" ht="13.5" customHeight="1">
      <c r="A5" s="63">
        <v>1</v>
      </c>
      <c r="B5" s="71">
        <v>2</v>
      </c>
      <c r="C5" s="63">
        <v>3</v>
      </c>
      <c r="D5" s="63">
        <v>4</v>
      </c>
      <c r="E5" s="63">
        <v>5</v>
      </c>
      <c r="F5" s="71">
        <v>6</v>
      </c>
      <c r="G5" s="63">
        <v>7</v>
      </c>
      <c r="H5" s="202">
        <v>8</v>
      </c>
    </row>
    <row r="6" spans="1:8" s="33" customFormat="1" ht="29.25" customHeight="1">
      <c r="A6" s="445" t="s">
        <v>121</v>
      </c>
      <c r="B6" s="445"/>
      <c r="C6" s="445"/>
      <c r="D6" s="445"/>
      <c r="E6" s="445"/>
      <c r="F6" s="445"/>
      <c r="G6" s="445"/>
      <c r="H6" s="445"/>
    </row>
    <row r="7" spans="1:8" ht="45" customHeight="1">
      <c r="A7" s="314" t="s">
        <v>363</v>
      </c>
      <c r="B7" s="315" t="s">
        <v>364</v>
      </c>
      <c r="C7" s="269">
        <f>SUM(C8:C12)</f>
        <v>15639</v>
      </c>
      <c r="D7" s="269">
        <f>SUM(D8:D12)</f>
        <v>17144</v>
      </c>
      <c r="E7" s="389">
        <f>SUM(E8:E12)</f>
        <v>17591</v>
      </c>
      <c r="F7" s="269">
        <f>SUM(F8:F12)</f>
        <v>17144</v>
      </c>
      <c r="G7" s="269">
        <f t="shared" ref="G7:G19" si="0">F7-E7</f>
        <v>-447</v>
      </c>
      <c r="H7" s="280">
        <f>F7/E7*100</f>
        <v>97.458927860837932</v>
      </c>
    </row>
    <row r="8" spans="1:8" ht="28.5" customHeight="1">
      <c r="A8" s="316" t="s">
        <v>345</v>
      </c>
      <c r="B8" s="317" t="s">
        <v>346</v>
      </c>
      <c r="C8" s="59">
        <v>15639</v>
      </c>
      <c r="D8" s="59">
        <v>17144</v>
      </c>
      <c r="E8" s="349">
        <v>17591</v>
      </c>
      <c r="F8" s="59">
        <v>17144</v>
      </c>
      <c r="G8" s="60">
        <f t="shared" si="0"/>
        <v>-447</v>
      </c>
      <c r="H8" s="280">
        <f t="shared" ref="H8:H19" si="1">F8/E8*100</f>
        <v>97.458927860837932</v>
      </c>
    </row>
    <row r="9" spans="1:8" ht="30" customHeight="1">
      <c r="A9" s="318" t="s">
        <v>509</v>
      </c>
      <c r="B9" s="317" t="s">
        <v>347</v>
      </c>
      <c r="C9" s="59"/>
      <c r="D9" s="59"/>
      <c r="E9" s="59"/>
      <c r="F9" s="59"/>
      <c r="G9" s="60">
        <f t="shared" si="0"/>
        <v>0</v>
      </c>
      <c r="H9" s="280" t="e">
        <f t="shared" si="1"/>
        <v>#DIV/0!</v>
      </c>
    </row>
    <row r="10" spans="1:8" ht="25.5" customHeight="1">
      <c r="A10" s="318" t="s">
        <v>348</v>
      </c>
      <c r="B10" s="317" t="s">
        <v>349</v>
      </c>
      <c r="C10" s="59"/>
      <c r="D10" s="59"/>
      <c r="E10" s="59"/>
      <c r="F10" s="59"/>
      <c r="G10" s="60">
        <f t="shared" si="0"/>
        <v>0</v>
      </c>
      <c r="H10" s="280" t="e">
        <f t="shared" si="1"/>
        <v>#DIV/0!</v>
      </c>
    </row>
    <row r="11" spans="1:8" ht="24.75" customHeight="1">
      <c r="A11" s="318" t="s">
        <v>510</v>
      </c>
      <c r="B11" s="317" t="s">
        <v>350</v>
      </c>
      <c r="C11" s="59"/>
      <c r="D11" s="59"/>
      <c r="E11" s="59"/>
      <c r="F11" s="59"/>
      <c r="G11" s="60">
        <f t="shared" si="0"/>
        <v>0</v>
      </c>
      <c r="H11" s="280" t="e">
        <f t="shared" si="1"/>
        <v>#DIV/0!</v>
      </c>
    </row>
    <row r="12" spans="1:8" ht="34.5" customHeight="1">
      <c r="A12" s="319" t="s">
        <v>511</v>
      </c>
      <c r="B12" s="320" t="s">
        <v>351</v>
      </c>
      <c r="C12" s="59"/>
      <c r="D12" s="59"/>
      <c r="E12" s="59"/>
      <c r="F12" s="59"/>
      <c r="G12" s="60">
        <f t="shared" si="0"/>
        <v>0</v>
      </c>
      <c r="H12" s="280" t="e">
        <f t="shared" si="1"/>
        <v>#DIV/0!</v>
      </c>
    </row>
    <row r="13" spans="1:8" ht="41.25" customHeight="1">
      <c r="A13" s="314" t="s">
        <v>352</v>
      </c>
      <c r="B13" s="315" t="s">
        <v>353</v>
      </c>
      <c r="C13" s="269">
        <f>SUM(C14:C18)</f>
        <v>-15614.5</v>
      </c>
      <c r="D13" s="269">
        <f>SUM(D14:D18)</f>
        <v>-17239.7</v>
      </c>
      <c r="E13" s="269">
        <f>SUM(E14:E18)</f>
        <v>-17606</v>
      </c>
      <c r="F13" s="269">
        <f>SUM(F14:F18)</f>
        <v>-17239.7</v>
      </c>
      <c r="G13" s="269">
        <f t="shared" si="0"/>
        <v>366.29999999999927</v>
      </c>
      <c r="H13" s="280">
        <f t="shared" si="1"/>
        <v>97.919459275247078</v>
      </c>
    </row>
    <row r="14" spans="1:8" ht="30.75" customHeight="1">
      <c r="A14" s="316" t="s">
        <v>354</v>
      </c>
      <c r="B14" s="317" t="s">
        <v>355</v>
      </c>
      <c r="C14" s="59">
        <v>-13649.5</v>
      </c>
      <c r="D14" s="59">
        <v>-15222.7</v>
      </c>
      <c r="E14" s="349">
        <v>-15480</v>
      </c>
      <c r="F14" s="59">
        <v>-15222.7</v>
      </c>
      <c r="G14" s="269">
        <f t="shared" si="0"/>
        <v>257.29999999999927</v>
      </c>
      <c r="H14" s="280">
        <f t="shared" si="1"/>
        <v>98.337855297157631</v>
      </c>
    </row>
    <row r="15" spans="1:8" ht="26.25" customHeight="1">
      <c r="A15" s="316" t="s">
        <v>356</v>
      </c>
      <c r="B15" s="317" t="s">
        <v>357</v>
      </c>
      <c r="C15" s="59">
        <v>-1205</v>
      </c>
      <c r="D15" s="59">
        <v>-1308</v>
      </c>
      <c r="E15" s="349">
        <v>-1378</v>
      </c>
      <c r="F15" s="59">
        <v>-1308</v>
      </c>
      <c r="G15" s="269">
        <f t="shared" si="0"/>
        <v>70</v>
      </c>
      <c r="H15" s="280">
        <f t="shared" si="1"/>
        <v>94.920174165457183</v>
      </c>
    </row>
    <row r="16" spans="1:8" ht="28.5" customHeight="1">
      <c r="A16" s="316" t="s">
        <v>358</v>
      </c>
      <c r="B16" s="317" t="s">
        <v>359</v>
      </c>
      <c r="C16" s="59" t="s">
        <v>253</v>
      </c>
      <c r="D16" s="59" t="s">
        <v>253</v>
      </c>
      <c r="E16" s="59" t="s">
        <v>253</v>
      </c>
      <c r="F16" s="59" t="s">
        <v>253</v>
      </c>
      <c r="G16" s="269" t="e">
        <f t="shared" si="0"/>
        <v>#VALUE!</v>
      </c>
      <c r="H16" s="280" t="e">
        <f t="shared" si="1"/>
        <v>#VALUE!</v>
      </c>
    </row>
    <row r="17" spans="1:8" ht="28.5" customHeight="1">
      <c r="A17" s="316" t="s">
        <v>512</v>
      </c>
      <c r="B17" s="320" t="s">
        <v>360</v>
      </c>
      <c r="C17" s="59">
        <v>-760</v>
      </c>
      <c r="D17" s="59">
        <v>-709</v>
      </c>
      <c r="E17" s="349">
        <v>-748</v>
      </c>
      <c r="F17" s="59">
        <v>-709</v>
      </c>
      <c r="G17" s="269">
        <f t="shared" si="0"/>
        <v>39</v>
      </c>
      <c r="H17" s="280">
        <f t="shared" si="1"/>
        <v>94.786096256684488</v>
      </c>
    </row>
    <row r="18" spans="1:8" ht="29.25" customHeight="1">
      <c r="A18" s="316" t="s">
        <v>513</v>
      </c>
      <c r="B18" s="320" t="s">
        <v>361</v>
      </c>
      <c r="C18" s="59" t="s">
        <v>253</v>
      </c>
      <c r="D18" s="59" t="s">
        <v>253</v>
      </c>
      <c r="E18" s="59" t="s">
        <v>253</v>
      </c>
      <c r="F18" s="59" t="s">
        <v>253</v>
      </c>
      <c r="G18" s="269" t="e">
        <f t="shared" si="0"/>
        <v>#VALUE!</v>
      </c>
      <c r="H18" s="280" t="e">
        <f t="shared" si="1"/>
        <v>#VALUE!</v>
      </c>
    </row>
    <row r="19" spans="1:8" ht="39.75" customHeight="1">
      <c r="A19" s="321" t="s">
        <v>120</v>
      </c>
      <c r="B19" s="322" t="s">
        <v>362</v>
      </c>
      <c r="C19" s="269">
        <f>SUM(C7,C13)</f>
        <v>24.5</v>
      </c>
      <c r="D19" s="269">
        <f t="shared" ref="D19:E19" si="2">SUM(D7,D13)</f>
        <v>-95.700000000000728</v>
      </c>
      <c r="E19" s="389">
        <f t="shared" si="2"/>
        <v>-15</v>
      </c>
      <c r="F19" s="269">
        <f t="shared" ref="F19" si="3">SUM(F7,F13)</f>
        <v>-95.700000000000728</v>
      </c>
      <c r="G19" s="269">
        <f t="shared" si="0"/>
        <v>-80.700000000000728</v>
      </c>
      <c r="H19" s="280">
        <f t="shared" si="1"/>
        <v>638.00000000000489</v>
      </c>
    </row>
    <row r="20" spans="1:8" ht="31.5" customHeight="1">
      <c r="A20" s="445" t="s">
        <v>122</v>
      </c>
      <c r="B20" s="445"/>
      <c r="C20" s="445"/>
      <c r="D20" s="445"/>
      <c r="E20" s="445"/>
      <c r="F20" s="445"/>
      <c r="G20" s="445"/>
      <c r="H20" s="445"/>
    </row>
    <row r="21" spans="1:8" ht="40.5" customHeight="1">
      <c r="A21" s="314" t="s">
        <v>378</v>
      </c>
      <c r="B21" s="323"/>
      <c r="C21" s="60">
        <f>SUM(C22:C28)</f>
        <v>0</v>
      </c>
      <c r="D21" s="60">
        <f t="shared" ref="D21:F21" si="4">SUM(D22:D28)</f>
        <v>0</v>
      </c>
      <c r="E21" s="60">
        <f t="shared" si="4"/>
        <v>0</v>
      </c>
      <c r="F21" s="60">
        <f t="shared" si="4"/>
        <v>0</v>
      </c>
      <c r="G21" s="60">
        <f t="shared" ref="G21:G41" si="5">F21-E21</f>
        <v>0</v>
      </c>
      <c r="H21" s="362" t="e">
        <f>F21/E21*100</f>
        <v>#DIV/0!</v>
      </c>
    </row>
    <row r="22" spans="1:8" ht="28.5" customHeight="1">
      <c r="A22" s="324" t="s">
        <v>28</v>
      </c>
      <c r="B22" s="317" t="s">
        <v>381</v>
      </c>
      <c r="C22" s="59"/>
      <c r="D22" s="59"/>
      <c r="E22" s="59"/>
      <c r="F22" s="59"/>
      <c r="G22" s="60">
        <f t="shared" si="5"/>
        <v>0</v>
      </c>
      <c r="H22" s="362" t="e">
        <f t="shared" ref="H22:H31" si="6">F22/E22*100</f>
        <v>#DIV/0!</v>
      </c>
    </row>
    <row r="23" spans="1:8" ht="30" customHeight="1">
      <c r="A23" s="324" t="s">
        <v>382</v>
      </c>
      <c r="B23" s="317" t="s">
        <v>383</v>
      </c>
      <c r="C23" s="59"/>
      <c r="D23" s="59"/>
      <c r="E23" s="59"/>
      <c r="F23" s="59"/>
      <c r="G23" s="60">
        <f t="shared" si="5"/>
        <v>0</v>
      </c>
      <c r="H23" s="362" t="e">
        <f t="shared" si="6"/>
        <v>#DIV/0!</v>
      </c>
    </row>
    <row r="24" spans="1:8" ht="27" customHeight="1">
      <c r="A24" s="324" t="s">
        <v>384</v>
      </c>
      <c r="B24" s="317" t="s">
        <v>385</v>
      </c>
      <c r="C24" s="59"/>
      <c r="D24" s="59"/>
      <c r="E24" s="59"/>
      <c r="F24" s="59"/>
      <c r="G24" s="60">
        <f t="shared" si="5"/>
        <v>0</v>
      </c>
      <c r="H24" s="362" t="e">
        <f t="shared" si="6"/>
        <v>#DIV/0!</v>
      </c>
    </row>
    <row r="25" spans="1:8" ht="21.75" customHeight="1">
      <c r="A25" s="324" t="s">
        <v>126</v>
      </c>
      <c r="B25" s="325"/>
      <c r="C25" s="59"/>
      <c r="D25" s="59"/>
      <c r="E25" s="59"/>
      <c r="F25" s="59"/>
      <c r="G25" s="60">
        <f t="shared" si="5"/>
        <v>0</v>
      </c>
      <c r="H25" s="362" t="e">
        <f t="shared" si="6"/>
        <v>#DIV/0!</v>
      </c>
    </row>
    <row r="26" spans="1:8" ht="21.75" customHeight="1">
      <c r="A26" s="326" t="s">
        <v>422</v>
      </c>
      <c r="B26" s="325" t="s">
        <v>386</v>
      </c>
      <c r="C26" s="59"/>
      <c r="D26" s="59"/>
      <c r="E26" s="59"/>
      <c r="F26" s="59"/>
      <c r="G26" s="60">
        <f t="shared" si="5"/>
        <v>0</v>
      </c>
      <c r="H26" s="362" t="e">
        <f t="shared" si="6"/>
        <v>#DIV/0!</v>
      </c>
    </row>
    <row r="27" spans="1:8" ht="22.5" customHeight="1">
      <c r="A27" s="326" t="s">
        <v>423</v>
      </c>
      <c r="B27" s="325" t="s">
        <v>380</v>
      </c>
      <c r="C27" s="59"/>
      <c r="D27" s="59"/>
      <c r="E27" s="59"/>
      <c r="F27" s="59"/>
      <c r="G27" s="60">
        <f t="shared" si="5"/>
        <v>0</v>
      </c>
      <c r="H27" s="362" t="e">
        <f t="shared" si="6"/>
        <v>#DIV/0!</v>
      </c>
    </row>
    <row r="28" spans="1:8" ht="27" customHeight="1">
      <c r="A28" s="327" t="s">
        <v>514</v>
      </c>
      <c r="B28" s="328" t="s">
        <v>387</v>
      </c>
      <c r="C28" s="59"/>
      <c r="D28" s="59"/>
      <c r="E28" s="59"/>
      <c r="F28" s="59"/>
      <c r="G28" s="60">
        <f t="shared" si="5"/>
        <v>0</v>
      </c>
      <c r="H28" s="362" t="e">
        <f t="shared" si="6"/>
        <v>#DIV/0!</v>
      </c>
    </row>
    <row r="29" spans="1:8" ht="11.25" customHeight="1">
      <c r="A29" s="290" t="s">
        <v>260</v>
      </c>
      <c r="B29" s="329"/>
      <c r="C29" s="274"/>
      <c r="D29" s="274"/>
      <c r="E29" s="274"/>
      <c r="F29" s="274"/>
      <c r="G29" s="275">
        <f t="shared" si="5"/>
        <v>0</v>
      </c>
      <c r="H29" s="362" t="e">
        <f t="shared" si="6"/>
        <v>#DIV/0!</v>
      </c>
    </row>
    <row r="30" spans="1:8" ht="22.5" customHeight="1">
      <c r="A30" s="290" t="s">
        <v>271</v>
      </c>
      <c r="B30" s="330" t="s">
        <v>367</v>
      </c>
      <c r="C30" s="274"/>
      <c r="D30" s="274"/>
      <c r="E30" s="274"/>
      <c r="F30" s="274"/>
      <c r="G30" s="275">
        <f t="shared" si="5"/>
        <v>0</v>
      </c>
      <c r="H30" s="362" t="e">
        <f t="shared" si="6"/>
        <v>#DIV/0!</v>
      </c>
    </row>
    <row r="31" spans="1:8" ht="21.75" customHeight="1">
      <c r="A31" s="290" t="s">
        <v>259</v>
      </c>
      <c r="B31" s="330" t="s">
        <v>368</v>
      </c>
      <c r="C31" s="59"/>
      <c r="D31" s="59"/>
      <c r="E31" s="59"/>
      <c r="F31" s="59"/>
      <c r="G31" s="60">
        <f t="shared" si="5"/>
        <v>0</v>
      </c>
      <c r="H31" s="362" t="e">
        <f t="shared" si="6"/>
        <v>#DIV/0!</v>
      </c>
    </row>
    <row r="32" spans="1:8" ht="45.75" customHeight="1">
      <c r="A32" s="314" t="s">
        <v>379</v>
      </c>
      <c r="B32" s="315" t="s">
        <v>388</v>
      </c>
      <c r="C32" s="60">
        <f>SUM(C33:C37)</f>
        <v>-3.3</v>
      </c>
      <c r="D32" s="60">
        <f t="shared" ref="D32:F32" si="7">SUM(D33:D37)</f>
        <v>-7.5</v>
      </c>
      <c r="E32" s="60">
        <f t="shared" si="7"/>
        <v>0</v>
      </c>
      <c r="F32" s="60">
        <f t="shared" si="7"/>
        <v>-7.5</v>
      </c>
      <c r="G32" s="60">
        <f t="shared" si="5"/>
        <v>-7.5</v>
      </c>
      <c r="H32" s="362" t="e">
        <f>F32/E32*100</f>
        <v>#DIV/0!</v>
      </c>
    </row>
    <row r="33" spans="1:8" ht="54.75" customHeight="1">
      <c r="A33" s="324" t="s">
        <v>515</v>
      </c>
      <c r="B33" s="317" t="s">
        <v>389</v>
      </c>
      <c r="C33" s="59" t="s">
        <v>253</v>
      </c>
      <c r="D33" s="59" t="s">
        <v>253</v>
      </c>
      <c r="E33" s="59" t="s">
        <v>253</v>
      </c>
      <c r="F33" s="59" t="s">
        <v>253</v>
      </c>
      <c r="G33" s="60" t="e">
        <f t="shared" si="5"/>
        <v>#VALUE!</v>
      </c>
      <c r="H33" s="362" t="e">
        <f t="shared" ref="H33:H41" si="8">F33/E33*100</f>
        <v>#VALUE!</v>
      </c>
    </row>
    <row r="34" spans="1:8" ht="43.5" customHeight="1">
      <c r="A34" s="7" t="s">
        <v>516</v>
      </c>
      <c r="B34" s="317" t="s">
        <v>390</v>
      </c>
      <c r="C34" s="59">
        <v>-3.3</v>
      </c>
      <c r="D34" s="59" t="s">
        <v>253</v>
      </c>
      <c r="E34" s="59" t="s">
        <v>253</v>
      </c>
      <c r="F34" s="59" t="s">
        <v>253</v>
      </c>
      <c r="G34" s="60" t="e">
        <f t="shared" si="5"/>
        <v>#VALUE!</v>
      </c>
      <c r="H34" s="362" t="e">
        <f t="shared" si="8"/>
        <v>#VALUE!</v>
      </c>
    </row>
    <row r="35" spans="1:8" ht="37.5" customHeight="1">
      <c r="A35" s="7" t="s">
        <v>517</v>
      </c>
      <c r="B35" s="317" t="s">
        <v>391</v>
      </c>
      <c r="C35" s="59" t="s">
        <v>253</v>
      </c>
      <c r="D35" s="59" t="s">
        <v>253</v>
      </c>
      <c r="E35" s="59" t="s">
        <v>253</v>
      </c>
      <c r="F35" s="59" t="s">
        <v>253</v>
      </c>
      <c r="G35" s="60" t="e">
        <f t="shared" si="5"/>
        <v>#VALUE!</v>
      </c>
      <c r="H35" s="362" t="e">
        <f t="shared" si="8"/>
        <v>#VALUE!</v>
      </c>
    </row>
    <row r="36" spans="1:8" ht="30" customHeight="1">
      <c r="A36" s="7" t="s">
        <v>48</v>
      </c>
      <c r="B36" s="317" t="s">
        <v>393</v>
      </c>
      <c r="C36" s="59" t="s">
        <v>253</v>
      </c>
      <c r="D36" s="59" t="s">
        <v>253</v>
      </c>
      <c r="E36" s="59" t="s">
        <v>253</v>
      </c>
      <c r="F36" s="59" t="s">
        <v>253</v>
      </c>
      <c r="G36" s="60" t="e">
        <f t="shared" si="5"/>
        <v>#VALUE!</v>
      </c>
      <c r="H36" s="362" t="e">
        <f t="shared" si="8"/>
        <v>#VALUE!</v>
      </c>
    </row>
    <row r="37" spans="1:8" ht="27" customHeight="1">
      <c r="A37" s="7" t="s">
        <v>513</v>
      </c>
      <c r="B37" s="320" t="s">
        <v>425</v>
      </c>
      <c r="C37" s="59">
        <v>0</v>
      </c>
      <c r="D37" s="59">
        <v>-7.5</v>
      </c>
      <c r="E37" s="59" t="s">
        <v>253</v>
      </c>
      <c r="F37" s="59">
        <v>-7.5</v>
      </c>
      <c r="G37" s="60" t="e">
        <f t="shared" si="5"/>
        <v>#VALUE!</v>
      </c>
      <c r="H37" s="362" t="e">
        <f t="shared" si="8"/>
        <v>#VALUE!</v>
      </c>
    </row>
    <row r="38" spans="1:8" ht="11.25" customHeight="1">
      <c r="A38" s="331" t="s">
        <v>261</v>
      </c>
      <c r="B38" s="332"/>
      <c r="C38" s="59"/>
      <c r="D38" s="59"/>
      <c r="E38" s="59"/>
      <c r="F38" s="59"/>
      <c r="G38" s="60">
        <f t="shared" si="5"/>
        <v>0</v>
      </c>
      <c r="H38" s="362" t="e">
        <f t="shared" si="8"/>
        <v>#DIV/0!</v>
      </c>
    </row>
    <row r="39" spans="1:8" ht="21.75" customHeight="1">
      <c r="A39" s="290" t="s">
        <v>271</v>
      </c>
      <c r="B39" s="333" t="s">
        <v>426</v>
      </c>
      <c r="C39" s="274" t="s">
        <v>253</v>
      </c>
      <c r="D39" s="274" t="s">
        <v>253</v>
      </c>
      <c r="E39" s="274" t="s">
        <v>253</v>
      </c>
      <c r="F39" s="274" t="s">
        <v>253</v>
      </c>
      <c r="G39" s="60" t="e">
        <f t="shared" si="5"/>
        <v>#VALUE!</v>
      </c>
      <c r="H39" s="362" t="e">
        <f t="shared" si="8"/>
        <v>#VALUE!</v>
      </c>
    </row>
    <row r="40" spans="1:8" ht="21" customHeight="1">
      <c r="A40" s="290" t="s">
        <v>392</v>
      </c>
      <c r="B40" s="333" t="s">
        <v>427</v>
      </c>
      <c r="C40" s="274" t="s">
        <v>253</v>
      </c>
      <c r="D40" s="274" t="s">
        <v>253</v>
      </c>
      <c r="E40" s="274" t="s">
        <v>253</v>
      </c>
      <c r="F40" s="274" t="s">
        <v>253</v>
      </c>
      <c r="G40" s="60" t="e">
        <f t="shared" si="5"/>
        <v>#VALUE!</v>
      </c>
      <c r="H40" s="362" t="e">
        <f t="shared" si="8"/>
        <v>#VALUE!</v>
      </c>
    </row>
    <row r="41" spans="1:8" ht="42.75" customHeight="1">
      <c r="A41" s="312" t="s">
        <v>123</v>
      </c>
      <c r="B41" s="322" t="s">
        <v>424</v>
      </c>
      <c r="C41" s="60">
        <f>SUM(C22:C24,C29:C31,C33:C37)</f>
        <v>-3.3</v>
      </c>
      <c r="D41" s="60">
        <f>SUM(D22:D24,D29:D31,D33:D37)</f>
        <v>-7.5</v>
      </c>
      <c r="E41" s="60">
        <f>SUM(E22:E24,E29:E31,E33:E37)</f>
        <v>0</v>
      </c>
      <c r="F41" s="60">
        <f>SUM(F22:F24,F29:F31,F33:F37)</f>
        <v>-7.5</v>
      </c>
      <c r="G41" s="60">
        <f t="shared" si="5"/>
        <v>-7.5</v>
      </c>
      <c r="H41" s="362" t="e">
        <f t="shared" si="8"/>
        <v>#DIV/0!</v>
      </c>
    </row>
    <row r="42" spans="1:8" ht="20.100000000000001" hidden="1" customHeight="1" outlineLevel="1">
      <c r="A42" s="358"/>
      <c r="B42" s="334"/>
      <c r="C42" s="335"/>
      <c r="D42" s="335"/>
      <c r="E42" s="335"/>
      <c r="F42" s="447" t="s">
        <v>172</v>
      </c>
      <c r="G42" s="448"/>
      <c r="H42" s="449"/>
    </row>
    <row r="43" spans="1:8" ht="20.100000000000001" hidden="1" customHeight="1" outlineLevel="1">
      <c r="A43" s="358"/>
      <c r="B43" s="334"/>
      <c r="C43" s="335"/>
      <c r="D43" s="335"/>
      <c r="E43" s="335"/>
      <c r="F43" s="447" t="s">
        <v>205</v>
      </c>
      <c r="G43" s="448"/>
      <c r="H43" s="449"/>
    </row>
    <row r="44" spans="1:8" ht="30" customHeight="1" collapsed="1">
      <c r="A44" s="445" t="s">
        <v>124</v>
      </c>
      <c r="B44" s="445"/>
      <c r="C44" s="445"/>
      <c r="D44" s="445"/>
      <c r="E44" s="445"/>
      <c r="F44" s="445"/>
      <c r="G44" s="445"/>
      <c r="H44" s="445"/>
    </row>
    <row r="45" spans="1:8" ht="39" customHeight="1">
      <c r="A45" s="336" t="s">
        <v>394</v>
      </c>
      <c r="B45" s="337" t="s">
        <v>395</v>
      </c>
      <c r="C45" s="60">
        <f>SUM(C46:C47,C51,C55:C56)</f>
        <v>0</v>
      </c>
      <c r="D45" s="60">
        <f t="shared" ref="D45:F45" si="9">SUM(D46:D47,D51,D55:D56)</f>
        <v>0</v>
      </c>
      <c r="E45" s="60">
        <f t="shared" si="9"/>
        <v>0</v>
      </c>
      <c r="F45" s="60">
        <f t="shared" si="9"/>
        <v>0</v>
      </c>
      <c r="G45" s="60">
        <f t="shared" ref="G45:G68" si="10">F45-E45</f>
        <v>0</v>
      </c>
      <c r="H45" s="362" t="e">
        <f>F45/E45*100</f>
        <v>#DIV/0!</v>
      </c>
    </row>
    <row r="46" spans="1:8" ht="24" customHeight="1">
      <c r="A46" s="338" t="s">
        <v>456</v>
      </c>
      <c r="B46" s="339" t="s">
        <v>396</v>
      </c>
      <c r="C46" s="59"/>
      <c r="D46" s="59"/>
      <c r="E46" s="59"/>
      <c r="F46" s="59"/>
      <c r="G46" s="60">
        <f t="shared" si="10"/>
        <v>0</v>
      </c>
      <c r="H46" s="362" t="e">
        <f t="shared" ref="H46:H56" si="11">F46/E46*100</f>
        <v>#DIV/0!</v>
      </c>
    </row>
    <row r="47" spans="1:8" ht="37.5" customHeight="1">
      <c r="A47" s="7" t="s">
        <v>518</v>
      </c>
      <c r="B47" s="339" t="s">
        <v>397</v>
      </c>
      <c r="C47" s="59"/>
      <c r="D47" s="59"/>
      <c r="E47" s="59"/>
      <c r="F47" s="59"/>
      <c r="G47" s="60">
        <f t="shared" si="10"/>
        <v>0</v>
      </c>
      <c r="H47" s="362" t="e">
        <f t="shared" si="11"/>
        <v>#DIV/0!</v>
      </c>
    </row>
    <row r="48" spans="1:8" ht="20.100000000000001" customHeight="1">
      <c r="A48" s="290" t="s">
        <v>80</v>
      </c>
      <c r="B48" s="340" t="s">
        <v>398</v>
      </c>
      <c r="C48" s="274"/>
      <c r="D48" s="274"/>
      <c r="E48" s="274"/>
      <c r="F48" s="274"/>
      <c r="G48" s="275">
        <f t="shared" si="10"/>
        <v>0</v>
      </c>
      <c r="H48" s="362" t="e">
        <f t="shared" si="11"/>
        <v>#DIV/0!</v>
      </c>
    </row>
    <row r="49" spans="1:8" ht="17.25" customHeight="1">
      <c r="A49" s="290" t="s">
        <v>81</v>
      </c>
      <c r="B49" s="340" t="s">
        <v>399</v>
      </c>
      <c r="C49" s="274"/>
      <c r="D49" s="274"/>
      <c r="E49" s="274"/>
      <c r="F49" s="274"/>
      <c r="G49" s="275">
        <f t="shared" si="10"/>
        <v>0</v>
      </c>
      <c r="H49" s="362" t="e">
        <f t="shared" si="11"/>
        <v>#DIV/0!</v>
      </c>
    </row>
    <row r="50" spans="1:8" ht="18" customHeight="1">
      <c r="A50" s="290" t="s">
        <v>93</v>
      </c>
      <c r="B50" s="340" t="s">
        <v>400</v>
      </c>
      <c r="C50" s="274"/>
      <c r="D50" s="274"/>
      <c r="E50" s="274"/>
      <c r="F50" s="274"/>
      <c r="G50" s="275">
        <f t="shared" si="10"/>
        <v>0</v>
      </c>
      <c r="H50" s="362" t="e">
        <f t="shared" si="11"/>
        <v>#DIV/0!</v>
      </c>
    </row>
    <row r="51" spans="1:8" ht="37.5" customHeight="1">
      <c r="A51" s="7" t="s">
        <v>519</v>
      </c>
      <c r="B51" s="339" t="s">
        <v>401</v>
      </c>
      <c r="C51" s="59"/>
      <c r="D51" s="59"/>
      <c r="E51" s="59"/>
      <c r="F51" s="59"/>
      <c r="G51" s="60">
        <f t="shared" si="10"/>
        <v>0</v>
      </c>
      <c r="H51" s="362" t="e">
        <f t="shared" si="11"/>
        <v>#DIV/0!</v>
      </c>
    </row>
    <row r="52" spans="1:8" ht="20.100000000000001" customHeight="1">
      <c r="A52" s="290" t="s">
        <v>80</v>
      </c>
      <c r="B52" s="340" t="s">
        <v>402</v>
      </c>
      <c r="C52" s="274"/>
      <c r="D52" s="274"/>
      <c r="E52" s="274"/>
      <c r="F52" s="274"/>
      <c r="G52" s="275">
        <f t="shared" si="10"/>
        <v>0</v>
      </c>
      <c r="H52" s="362" t="e">
        <f t="shared" si="11"/>
        <v>#DIV/0!</v>
      </c>
    </row>
    <row r="53" spans="1:8" ht="20.100000000000001" customHeight="1">
      <c r="A53" s="290" t="s">
        <v>81</v>
      </c>
      <c r="B53" s="340" t="s">
        <v>403</v>
      </c>
      <c r="C53" s="274"/>
      <c r="D53" s="274"/>
      <c r="E53" s="274"/>
      <c r="F53" s="274"/>
      <c r="G53" s="275">
        <f t="shared" si="10"/>
        <v>0</v>
      </c>
      <c r="H53" s="362" t="e">
        <f t="shared" si="11"/>
        <v>#DIV/0!</v>
      </c>
    </row>
    <row r="54" spans="1:8" ht="20.100000000000001" customHeight="1">
      <c r="A54" s="290" t="s">
        <v>93</v>
      </c>
      <c r="B54" s="340" t="s">
        <v>404</v>
      </c>
      <c r="C54" s="274"/>
      <c r="D54" s="274"/>
      <c r="E54" s="274"/>
      <c r="F54" s="274"/>
      <c r="G54" s="275">
        <f t="shared" si="10"/>
        <v>0</v>
      </c>
      <c r="H54" s="362" t="e">
        <f t="shared" si="11"/>
        <v>#DIV/0!</v>
      </c>
    </row>
    <row r="55" spans="1:8" ht="24.75" customHeight="1">
      <c r="A55" s="7" t="s">
        <v>520</v>
      </c>
      <c r="B55" s="339" t="s">
        <v>405</v>
      </c>
      <c r="C55" s="59"/>
      <c r="D55" s="59"/>
      <c r="E55" s="59"/>
      <c r="F55" s="59"/>
      <c r="G55" s="60">
        <f t="shared" si="10"/>
        <v>0</v>
      </c>
      <c r="H55" s="362" t="e">
        <f t="shared" si="11"/>
        <v>#DIV/0!</v>
      </c>
    </row>
    <row r="56" spans="1:8" ht="24" customHeight="1">
      <c r="A56" s="7" t="s">
        <v>521</v>
      </c>
      <c r="B56" s="339" t="s">
        <v>406</v>
      </c>
      <c r="C56" s="59"/>
      <c r="D56" s="59"/>
      <c r="E56" s="59"/>
      <c r="F56" s="59"/>
      <c r="G56" s="60">
        <f t="shared" si="10"/>
        <v>0</v>
      </c>
      <c r="H56" s="362" t="e">
        <f t="shared" si="11"/>
        <v>#DIV/0!</v>
      </c>
    </row>
    <row r="57" spans="1:8" ht="41.25" customHeight="1">
      <c r="A57" s="314" t="s">
        <v>407</v>
      </c>
      <c r="B57" s="315" t="s">
        <v>408</v>
      </c>
      <c r="C57" s="60">
        <f>SUM(C58:C59,C63,C67)</f>
        <v>0</v>
      </c>
      <c r="D57" s="60">
        <f t="shared" ref="D57:F57" si="12">SUM(D58:D59,D63,D67)</f>
        <v>0</v>
      </c>
      <c r="E57" s="60">
        <f t="shared" si="12"/>
        <v>0</v>
      </c>
      <c r="F57" s="60">
        <f t="shared" si="12"/>
        <v>0</v>
      </c>
      <c r="G57" s="60">
        <f t="shared" si="10"/>
        <v>0</v>
      </c>
      <c r="H57" s="362" t="e">
        <f>F57/E57*100</f>
        <v>#DIV/0!</v>
      </c>
    </row>
    <row r="58" spans="1:8" ht="44.25" customHeight="1">
      <c r="A58" s="7" t="s">
        <v>409</v>
      </c>
      <c r="B58" s="320" t="s">
        <v>410</v>
      </c>
      <c r="C58" s="59" t="s">
        <v>253</v>
      </c>
      <c r="D58" s="59" t="s">
        <v>253</v>
      </c>
      <c r="E58" s="59" t="s">
        <v>253</v>
      </c>
      <c r="F58" s="59" t="s">
        <v>253</v>
      </c>
      <c r="G58" s="60" t="e">
        <f t="shared" si="10"/>
        <v>#VALUE!</v>
      </c>
      <c r="H58" s="362" t="e">
        <f t="shared" ref="H58:H73" si="13">F58/E58*100</f>
        <v>#VALUE!</v>
      </c>
    </row>
    <row r="59" spans="1:8" ht="37.5" customHeight="1">
      <c r="A59" s="7" t="s">
        <v>522</v>
      </c>
      <c r="B59" s="320" t="s">
        <v>411</v>
      </c>
      <c r="C59" s="59" t="s">
        <v>253</v>
      </c>
      <c r="D59" s="59" t="s">
        <v>253</v>
      </c>
      <c r="E59" s="59" t="s">
        <v>253</v>
      </c>
      <c r="F59" s="59" t="s">
        <v>253</v>
      </c>
      <c r="G59" s="60" t="e">
        <f t="shared" si="10"/>
        <v>#VALUE!</v>
      </c>
      <c r="H59" s="362" t="e">
        <f t="shared" si="13"/>
        <v>#VALUE!</v>
      </c>
    </row>
    <row r="60" spans="1:8" ht="20.100000000000001" customHeight="1">
      <c r="A60" s="290" t="s">
        <v>80</v>
      </c>
      <c r="B60" s="341" t="s">
        <v>412</v>
      </c>
      <c r="C60" s="274" t="s">
        <v>253</v>
      </c>
      <c r="D60" s="274" t="s">
        <v>253</v>
      </c>
      <c r="E60" s="274" t="s">
        <v>253</v>
      </c>
      <c r="F60" s="274" t="s">
        <v>253</v>
      </c>
      <c r="G60" s="60" t="e">
        <f t="shared" si="10"/>
        <v>#VALUE!</v>
      </c>
      <c r="H60" s="362" t="e">
        <f t="shared" si="13"/>
        <v>#VALUE!</v>
      </c>
    </row>
    <row r="61" spans="1:8" ht="20.100000000000001" customHeight="1">
      <c r="A61" s="290" t="s">
        <v>81</v>
      </c>
      <c r="B61" s="341" t="s">
        <v>413</v>
      </c>
      <c r="C61" s="274" t="s">
        <v>253</v>
      </c>
      <c r="D61" s="274" t="s">
        <v>253</v>
      </c>
      <c r="E61" s="274" t="s">
        <v>253</v>
      </c>
      <c r="F61" s="274" t="s">
        <v>253</v>
      </c>
      <c r="G61" s="60" t="e">
        <f t="shared" si="10"/>
        <v>#VALUE!</v>
      </c>
      <c r="H61" s="362" t="e">
        <f t="shared" si="13"/>
        <v>#VALUE!</v>
      </c>
    </row>
    <row r="62" spans="1:8" ht="20.100000000000001" customHeight="1">
      <c r="A62" s="290" t="s">
        <v>93</v>
      </c>
      <c r="B62" s="341" t="s">
        <v>414</v>
      </c>
      <c r="C62" s="274" t="s">
        <v>253</v>
      </c>
      <c r="D62" s="274" t="s">
        <v>253</v>
      </c>
      <c r="E62" s="274" t="s">
        <v>253</v>
      </c>
      <c r="F62" s="274" t="s">
        <v>253</v>
      </c>
      <c r="G62" s="60" t="e">
        <f t="shared" si="10"/>
        <v>#VALUE!</v>
      </c>
      <c r="H62" s="362" t="e">
        <f t="shared" si="13"/>
        <v>#VALUE!</v>
      </c>
    </row>
    <row r="63" spans="1:8" ht="40.5" customHeight="1">
      <c r="A63" s="7" t="s">
        <v>523</v>
      </c>
      <c r="B63" s="320" t="s">
        <v>415</v>
      </c>
      <c r="C63" s="59" t="s">
        <v>253</v>
      </c>
      <c r="D63" s="59" t="s">
        <v>253</v>
      </c>
      <c r="E63" s="59" t="s">
        <v>253</v>
      </c>
      <c r="F63" s="59" t="s">
        <v>253</v>
      </c>
      <c r="G63" s="60" t="e">
        <f t="shared" si="10"/>
        <v>#VALUE!</v>
      </c>
      <c r="H63" s="362" t="e">
        <f t="shared" si="13"/>
        <v>#VALUE!</v>
      </c>
    </row>
    <row r="64" spans="1:8" ht="20.100000000000001" customHeight="1">
      <c r="A64" s="290" t="s">
        <v>80</v>
      </c>
      <c r="B64" s="341" t="s">
        <v>416</v>
      </c>
      <c r="C64" s="274" t="s">
        <v>253</v>
      </c>
      <c r="D64" s="274" t="s">
        <v>253</v>
      </c>
      <c r="E64" s="274" t="s">
        <v>253</v>
      </c>
      <c r="F64" s="274" t="s">
        <v>253</v>
      </c>
      <c r="G64" s="60" t="e">
        <f t="shared" si="10"/>
        <v>#VALUE!</v>
      </c>
      <c r="H64" s="362" t="e">
        <f t="shared" si="13"/>
        <v>#VALUE!</v>
      </c>
    </row>
    <row r="65" spans="1:8" ht="20.100000000000001" customHeight="1">
      <c r="A65" s="290" t="s">
        <v>81</v>
      </c>
      <c r="B65" s="341" t="s">
        <v>417</v>
      </c>
      <c r="C65" s="274" t="s">
        <v>253</v>
      </c>
      <c r="D65" s="274" t="s">
        <v>253</v>
      </c>
      <c r="E65" s="274" t="s">
        <v>253</v>
      </c>
      <c r="F65" s="274" t="s">
        <v>253</v>
      </c>
      <c r="G65" s="60" t="e">
        <f t="shared" si="10"/>
        <v>#VALUE!</v>
      </c>
      <c r="H65" s="362" t="e">
        <f t="shared" si="13"/>
        <v>#VALUE!</v>
      </c>
    </row>
    <row r="66" spans="1:8" ht="20.100000000000001" customHeight="1">
      <c r="A66" s="290" t="s">
        <v>93</v>
      </c>
      <c r="B66" s="341" t="s">
        <v>418</v>
      </c>
      <c r="C66" s="274" t="s">
        <v>253</v>
      </c>
      <c r="D66" s="274" t="s">
        <v>253</v>
      </c>
      <c r="E66" s="274" t="s">
        <v>253</v>
      </c>
      <c r="F66" s="274" t="s">
        <v>253</v>
      </c>
      <c r="G66" s="60" t="e">
        <f t="shared" si="10"/>
        <v>#VALUE!</v>
      </c>
      <c r="H66" s="362" t="e">
        <f t="shared" si="13"/>
        <v>#VALUE!</v>
      </c>
    </row>
    <row r="67" spans="1:8" ht="24" customHeight="1">
      <c r="A67" s="7" t="s">
        <v>513</v>
      </c>
      <c r="B67" s="320" t="s">
        <v>419</v>
      </c>
      <c r="C67" s="59" t="s">
        <v>253</v>
      </c>
      <c r="D67" s="59" t="s">
        <v>253</v>
      </c>
      <c r="E67" s="59" t="s">
        <v>253</v>
      </c>
      <c r="F67" s="59" t="s">
        <v>253</v>
      </c>
      <c r="G67" s="60" t="e">
        <f t="shared" si="10"/>
        <v>#VALUE!</v>
      </c>
      <c r="H67" s="362" t="e">
        <f t="shared" si="13"/>
        <v>#VALUE!</v>
      </c>
    </row>
    <row r="68" spans="1:8" ht="31.5" customHeight="1">
      <c r="A68" s="312" t="s">
        <v>125</v>
      </c>
      <c r="B68" s="322" t="s">
        <v>420</v>
      </c>
      <c r="C68" s="60">
        <f>SUM(C46,C48:C50,C52:C56,C58:C58,C60:C62,C64:C67)</f>
        <v>0</v>
      </c>
      <c r="D68" s="60">
        <f>SUM(D46,D48:D50,D52:D56,D58:D58,D60:D62,D64:D67)</f>
        <v>0</v>
      </c>
      <c r="E68" s="60">
        <f>SUM(E46,E48:E50,E52:E56,E58:E58,E60:E62,E64:E67)</f>
        <v>0</v>
      </c>
      <c r="F68" s="60">
        <f>SUM(F46,F48:F50,F52:F56,F58:F58,F60:F62,F64:F67)</f>
        <v>0</v>
      </c>
      <c r="G68" s="60">
        <f t="shared" si="10"/>
        <v>0</v>
      </c>
      <c r="H68" s="362" t="e">
        <f t="shared" si="13"/>
        <v>#DIV/0!</v>
      </c>
    </row>
    <row r="69" spans="1:8" s="11" customFormat="1" ht="27.75" customHeight="1">
      <c r="A69" s="356" t="s">
        <v>229</v>
      </c>
      <c r="B69" s="364"/>
      <c r="C69" s="59"/>
      <c r="D69" s="59"/>
      <c r="E69" s="59"/>
      <c r="F69" s="59"/>
      <c r="G69" s="60">
        <f>F69-E69</f>
        <v>0</v>
      </c>
      <c r="H69" s="362" t="e">
        <f t="shared" si="13"/>
        <v>#DIV/0!</v>
      </c>
    </row>
    <row r="70" spans="1:8" s="11" customFormat="1" ht="29.25" customHeight="1">
      <c r="A70" s="278" t="s">
        <v>29</v>
      </c>
      <c r="B70" s="342">
        <v>3600</v>
      </c>
      <c r="C70" s="343">
        <v>278.5</v>
      </c>
      <c r="D70" s="343">
        <v>299.7</v>
      </c>
      <c r="E70" s="389">
        <v>350</v>
      </c>
      <c r="F70" s="343">
        <v>299.7</v>
      </c>
      <c r="G70" s="269">
        <f>F70-E70</f>
        <v>-50.300000000000011</v>
      </c>
      <c r="H70" s="362">
        <f t="shared" si="13"/>
        <v>85.628571428571419</v>
      </c>
    </row>
    <row r="71" spans="1:8" s="11" customFormat="1" ht="25.5" customHeight="1">
      <c r="A71" s="270" t="s">
        <v>206</v>
      </c>
      <c r="B71" s="364">
        <v>3610</v>
      </c>
      <c r="C71" s="59"/>
      <c r="D71" s="59"/>
      <c r="E71" s="349"/>
      <c r="F71" s="59"/>
      <c r="G71" s="60">
        <f>F71-E71</f>
        <v>0</v>
      </c>
      <c r="H71" s="362" t="e">
        <f t="shared" si="13"/>
        <v>#DIV/0!</v>
      </c>
    </row>
    <row r="72" spans="1:8" s="11" customFormat="1" ht="28.5" customHeight="1">
      <c r="A72" s="278" t="s">
        <v>49</v>
      </c>
      <c r="B72" s="342">
        <v>3620</v>
      </c>
      <c r="C72" s="344">
        <f>C70+C73+C71</f>
        <v>299.7</v>
      </c>
      <c r="D72" s="344">
        <f>D70+D73+D71</f>
        <v>196.49999999999926</v>
      </c>
      <c r="E72" s="395">
        <f>E70+E73+E71</f>
        <v>335</v>
      </c>
      <c r="F72" s="344">
        <f>F70+F73+F71</f>
        <v>196.49999999999926</v>
      </c>
      <c r="G72" s="269">
        <f>F72-E72</f>
        <v>-138.50000000000074</v>
      </c>
      <c r="H72" s="362">
        <f t="shared" si="13"/>
        <v>58.656716417910225</v>
      </c>
    </row>
    <row r="73" spans="1:8" s="11" customFormat="1" ht="33" customHeight="1">
      <c r="A73" s="278" t="s">
        <v>30</v>
      </c>
      <c r="B73" s="342">
        <v>3630</v>
      </c>
      <c r="C73" s="345">
        <f>C19+C41+C68</f>
        <v>21.2</v>
      </c>
      <c r="D73" s="345">
        <f>D19+D41+D68</f>
        <v>-103.20000000000073</v>
      </c>
      <c r="E73" s="396">
        <f>E19+E41+E68</f>
        <v>-15</v>
      </c>
      <c r="F73" s="345">
        <f>F19+F41+F68</f>
        <v>-103.20000000000073</v>
      </c>
      <c r="G73" s="60">
        <f>G19+G41+G68</f>
        <v>-88.200000000000728</v>
      </c>
      <c r="H73" s="362">
        <f t="shared" si="13"/>
        <v>688.00000000000489</v>
      </c>
    </row>
    <row r="74" spans="1:8" s="11" customFormat="1">
      <c r="A74" s="361"/>
      <c r="B74" s="346"/>
      <c r="C74" s="346"/>
      <c r="D74" s="346"/>
      <c r="E74" s="346"/>
      <c r="F74" s="346"/>
      <c r="G74" s="346"/>
      <c r="H74" s="347"/>
    </row>
    <row r="75" spans="1:8" s="2" customFormat="1" ht="27.75" customHeight="1">
      <c r="A75" s="66" t="s">
        <v>473</v>
      </c>
      <c r="B75" s="414" t="s">
        <v>421</v>
      </c>
      <c r="C75" s="414"/>
      <c r="D75" s="353"/>
      <c r="E75" s="68"/>
      <c r="F75" s="418" t="s">
        <v>466</v>
      </c>
      <c r="G75" s="418"/>
      <c r="H75" s="418"/>
    </row>
    <row r="76" spans="1:8">
      <c r="A76" s="76" t="s">
        <v>183</v>
      </c>
      <c r="B76" s="433" t="s">
        <v>70</v>
      </c>
      <c r="C76" s="433"/>
      <c r="D76" s="357"/>
      <c r="E76" s="77"/>
      <c r="F76" s="437" t="s">
        <v>234</v>
      </c>
      <c r="G76" s="437"/>
      <c r="H76" s="437"/>
    </row>
  </sheetData>
  <mergeCells count="14">
    <mergeCell ref="F75:H75"/>
    <mergeCell ref="F42:H42"/>
    <mergeCell ref="F43:H43"/>
    <mergeCell ref="B75:C75"/>
    <mergeCell ref="B76:C76"/>
    <mergeCell ref="F76:H76"/>
    <mergeCell ref="A20:H20"/>
    <mergeCell ref="A6:H6"/>
    <mergeCell ref="A44:H44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3" zoomScaleNormal="100" zoomScaleSheetLayoutView="55" workbookViewId="0">
      <selection activeCell="F13" sqref="F13"/>
    </sheetView>
  </sheetViews>
  <sheetFormatPr defaultRowHeight="18.75" outlineLevelRow="1"/>
  <cols>
    <col min="1" max="1" width="41.140625" style="2" customWidth="1"/>
    <col min="2" max="2" width="7" style="15" customWidth="1"/>
    <col min="3" max="4" width="15.140625" style="15" customWidth="1"/>
    <col min="5" max="5" width="13.85546875" style="15" customWidth="1"/>
    <col min="6" max="6" width="13.140625" style="15" customWidth="1"/>
    <col min="7" max="7" width="14.85546875" style="15" customWidth="1"/>
    <col min="8" max="8" width="14.42578125" style="15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18" t="s">
        <v>172</v>
      </c>
    </row>
    <row r="2" spans="1:15" hidden="1" outlineLevel="1">
      <c r="H2" s="18" t="s">
        <v>164</v>
      </c>
    </row>
    <row r="3" spans="1:15" ht="63.75" customHeight="1" collapsed="1">
      <c r="A3" s="398" t="s">
        <v>157</v>
      </c>
      <c r="B3" s="398"/>
      <c r="C3" s="398"/>
      <c r="D3" s="398"/>
      <c r="E3" s="398"/>
      <c r="F3" s="398"/>
      <c r="G3" s="398"/>
      <c r="H3" s="398"/>
    </row>
    <row r="4" spans="1:15">
      <c r="A4" s="450"/>
      <c r="B4" s="450"/>
      <c r="C4" s="450"/>
      <c r="D4" s="450"/>
      <c r="E4" s="450"/>
      <c r="F4" s="450"/>
      <c r="G4" s="450"/>
      <c r="H4" s="450"/>
    </row>
    <row r="5" spans="1:15" ht="58.5" customHeight="1">
      <c r="A5" s="455" t="s">
        <v>203</v>
      </c>
      <c r="B5" s="408" t="s">
        <v>15</v>
      </c>
      <c r="C5" s="458" t="s">
        <v>452</v>
      </c>
      <c r="D5" s="459"/>
      <c r="E5" s="452" t="s">
        <v>451</v>
      </c>
      <c r="F5" s="453"/>
      <c r="G5" s="453"/>
      <c r="H5" s="454"/>
    </row>
    <row r="6" spans="1:15" ht="75.75" customHeight="1">
      <c r="A6" s="456"/>
      <c r="B6" s="408"/>
      <c r="C6" s="193" t="s">
        <v>449</v>
      </c>
      <c r="D6" s="6" t="s">
        <v>450</v>
      </c>
      <c r="E6" s="38" t="s">
        <v>187</v>
      </c>
      <c r="F6" s="38" t="s">
        <v>176</v>
      </c>
      <c r="G6" s="38" t="s">
        <v>198</v>
      </c>
      <c r="H6" s="38" t="s">
        <v>199</v>
      </c>
    </row>
    <row r="7" spans="1:15" ht="15.75" customHeight="1">
      <c r="A7" s="119">
        <v>1</v>
      </c>
      <c r="B7" s="64">
        <v>2</v>
      </c>
      <c r="C7" s="119">
        <v>3</v>
      </c>
      <c r="D7" s="119">
        <v>4</v>
      </c>
      <c r="E7" s="119">
        <v>5</v>
      </c>
      <c r="F7" s="64">
        <v>6</v>
      </c>
      <c r="G7" s="119">
        <v>7</v>
      </c>
      <c r="H7" s="64">
        <v>8</v>
      </c>
    </row>
    <row r="8" spans="1:15" s="4" customFormat="1" ht="63" customHeight="1">
      <c r="A8" s="161" t="s">
        <v>72</v>
      </c>
      <c r="B8" s="162">
        <v>4000</v>
      </c>
      <c r="C8" s="61">
        <f>SUM(C9:C14)</f>
        <v>3.3</v>
      </c>
      <c r="D8" s="61">
        <f>SUM(D9:D14)</f>
        <v>7.5</v>
      </c>
      <c r="E8" s="61">
        <f>SUM(E9:E14)</f>
        <v>0</v>
      </c>
      <c r="F8" s="61">
        <f>SUM(F9:F14)</f>
        <v>7.5</v>
      </c>
      <c r="G8" s="60">
        <f t="shared" ref="G8:G14" si="0">F8-E8</f>
        <v>7.5</v>
      </c>
      <c r="H8" s="203" t="e">
        <f>F8/E8*100</f>
        <v>#DIV/0!</v>
      </c>
    </row>
    <row r="9" spans="1:15" ht="47.25" customHeight="1">
      <c r="A9" s="7" t="s">
        <v>428</v>
      </c>
      <c r="B9" s="79" t="s">
        <v>163</v>
      </c>
      <c r="C9" s="59"/>
      <c r="D9" s="59"/>
      <c r="E9" s="59"/>
      <c r="F9" s="59"/>
      <c r="G9" s="60">
        <f t="shared" si="0"/>
        <v>0</v>
      </c>
      <c r="H9" s="203" t="e">
        <f t="shared" ref="H9:H14" si="1">F9/E9*100</f>
        <v>#DIV/0!</v>
      </c>
    </row>
    <row r="10" spans="1:15" ht="57" customHeight="1">
      <c r="A10" s="7" t="s">
        <v>429</v>
      </c>
      <c r="B10" s="78">
        <v>4020</v>
      </c>
      <c r="C10" s="59"/>
      <c r="D10" s="59"/>
      <c r="E10" s="59"/>
      <c r="F10" s="59"/>
      <c r="G10" s="60">
        <f t="shared" si="0"/>
        <v>0</v>
      </c>
      <c r="H10" s="203" t="e">
        <f t="shared" si="1"/>
        <v>#DIV/0!</v>
      </c>
      <c r="O10" s="14"/>
    </row>
    <row r="11" spans="1:15" ht="69.75" customHeight="1">
      <c r="A11" s="7" t="s">
        <v>430</v>
      </c>
      <c r="B11" s="79">
        <v>4030</v>
      </c>
      <c r="C11" s="59"/>
      <c r="D11" s="59"/>
      <c r="E11" s="59"/>
      <c r="F11" s="59"/>
      <c r="G11" s="60">
        <f t="shared" si="0"/>
        <v>0</v>
      </c>
      <c r="H11" s="203" t="e">
        <f t="shared" si="1"/>
        <v>#DIV/0!</v>
      </c>
      <c r="N11" s="14"/>
    </row>
    <row r="12" spans="1:15" ht="61.5" customHeight="1">
      <c r="A12" s="7" t="s">
        <v>431</v>
      </c>
      <c r="B12" s="78">
        <v>4040</v>
      </c>
      <c r="C12" s="59"/>
      <c r="D12" s="59"/>
      <c r="E12" s="59"/>
      <c r="F12" s="59"/>
      <c r="G12" s="60">
        <f t="shared" si="0"/>
        <v>0</v>
      </c>
      <c r="H12" s="203" t="e">
        <f t="shared" si="1"/>
        <v>#DIV/0!</v>
      </c>
    </row>
    <row r="13" spans="1:15" ht="82.5" customHeight="1">
      <c r="A13" s="7" t="s">
        <v>432</v>
      </c>
      <c r="B13" s="79">
        <v>4050</v>
      </c>
      <c r="C13" s="208">
        <v>3.3</v>
      </c>
      <c r="D13" s="208">
        <v>7.5</v>
      </c>
      <c r="E13" s="208"/>
      <c r="F13" s="208">
        <v>7.5</v>
      </c>
      <c r="G13" s="60">
        <f t="shared" si="0"/>
        <v>7.5</v>
      </c>
      <c r="H13" s="203" t="e">
        <f t="shared" si="1"/>
        <v>#DIV/0!</v>
      </c>
    </row>
    <row r="14" spans="1:15" ht="53.25" customHeight="1">
      <c r="A14" s="7" t="s">
        <v>457</v>
      </c>
      <c r="B14" s="78">
        <v>4060</v>
      </c>
      <c r="C14" s="59"/>
      <c r="D14" s="59"/>
      <c r="E14" s="59"/>
      <c r="F14" s="59"/>
      <c r="G14" s="60">
        <f t="shared" si="0"/>
        <v>0</v>
      </c>
      <c r="H14" s="203" t="e">
        <f t="shared" si="1"/>
        <v>#DIV/0!</v>
      </c>
    </row>
    <row r="15" spans="1:15" ht="57.75" customHeight="1">
      <c r="A15" s="457" t="s">
        <v>369</v>
      </c>
      <c r="B15" s="457"/>
      <c r="C15" s="457"/>
      <c r="D15" s="457"/>
      <c r="E15" s="457"/>
      <c r="F15" s="457"/>
      <c r="G15" s="457"/>
      <c r="H15" s="457"/>
      <c r="I15" s="159"/>
      <c r="J15" s="159"/>
      <c r="K15" s="159"/>
    </row>
    <row r="16" spans="1:15" ht="43.5" customHeight="1">
      <c r="A16" s="66" t="s">
        <v>258</v>
      </c>
      <c r="B16" s="67"/>
      <c r="C16" s="118" t="s">
        <v>433</v>
      </c>
      <c r="D16" s="118"/>
      <c r="E16" s="68"/>
      <c r="F16" s="418" t="s">
        <v>466</v>
      </c>
      <c r="G16" s="418"/>
      <c r="H16" s="418"/>
    </row>
    <row r="17" spans="1:8" s="1" customFormat="1">
      <c r="A17" s="69" t="s">
        <v>69</v>
      </c>
      <c r="B17" s="70"/>
      <c r="C17" s="69" t="s">
        <v>70</v>
      </c>
      <c r="D17" s="69"/>
      <c r="E17" s="70"/>
      <c r="F17" s="451" t="s">
        <v>234</v>
      </c>
      <c r="G17" s="451"/>
      <c r="H17" s="451"/>
    </row>
    <row r="18" spans="1:8">
      <c r="A18" s="81"/>
      <c r="B18" s="69"/>
      <c r="C18" s="69"/>
      <c r="D18" s="69"/>
      <c r="E18" s="69"/>
      <c r="F18" s="69"/>
      <c r="G18" s="69"/>
      <c r="H18" s="69"/>
    </row>
    <row r="19" spans="1:8">
      <c r="A19" s="31"/>
    </row>
    <row r="20" spans="1:8">
      <c r="A20" s="31"/>
    </row>
    <row r="21" spans="1:8">
      <c r="A21" s="31"/>
    </row>
    <row r="22" spans="1:8">
      <c r="A22" s="31"/>
    </row>
    <row r="23" spans="1:8">
      <c r="A23" s="31"/>
    </row>
    <row r="24" spans="1:8">
      <c r="A24" s="31"/>
    </row>
    <row r="25" spans="1:8">
      <c r="A25" s="31"/>
    </row>
    <row r="26" spans="1:8">
      <c r="A26" s="31"/>
    </row>
    <row r="27" spans="1:8">
      <c r="A27" s="31"/>
    </row>
    <row r="28" spans="1:8">
      <c r="A28" s="31"/>
    </row>
    <row r="29" spans="1:8">
      <c r="A29" s="31"/>
    </row>
    <row r="30" spans="1:8">
      <c r="A30" s="31"/>
    </row>
    <row r="31" spans="1:8">
      <c r="A31" s="31"/>
    </row>
    <row r="32" spans="1:8">
      <c r="A32" s="31"/>
    </row>
    <row r="33" spans="1:1">
      <c r="A33" s="31"/>
    </row>
    <row r="34" spans="1:1">
      <c r="A34" s="31"/>
    </row>
    <row r="35" spans="1:1">
      <c r="A35" s="31"/>
    </row>
    <row r="36" spans="1:1">
      <c r="A36" s="31"/>
    </row>
    <row r="37" spans="1:1">
      <c r="A37" s="31"/>
    </row>
    <row r="38" spans="1:1">
      <c r="A38" s="31"/>
    </row>
    <row r="39" spans="1:1">
      <c r="A39" s="31"/>
    </row>
    <row r="40" spans="1:1">
      <c r="A40" s="31"/>
    </row>
    <row r="41" spans="1:1">
      <c r="A41" s="31"/>
    </row>
    <row r="42" spans="1:1">
      <c r="A42" s="31"/>
    </row>
    <row r="43" spans="1:1">
      <c r="A43" s="31"/>
    </row>
    <row r="44" spans="1:1">
      <c r="A44" s="31"/>
    </row>
    <row r="45" spans="1:1">
      <c r="A45" s="31"/>
    </row>
    <row r="46" spans="1:1">
      <c r="A46" s="31"/>
    </row>
    <row r="47" spans="1:1">
      <c r="A47" s="31"/>
    </row>
    <row r="48" spans="1:1">
      <c r="A48" s="31"/>
    </row>
    <row r="49" spans="1:1">
      <c r="A49" s="31"/>
    </row>
    <row r="50" spans="1:1">
      <c r="A50" s="31"/>
    </row>
    <row r="51" spans="1:1">
      <c r="A51" s="31"/>
    </row>
    <row r="52" spans="1:1">
      <c r="A52" s="31"/>
    </row>
    <row r="53" spans="1:1">
      <c r="A53" s="31"/>
    </row>
    <row r="54" spans="1:1">
      <c r="A54" s="31"/>
    </row>
    <row r="55" spans="1:1">
      <c r="A55" s="31"/>
    </row>
    <row r="56" spans="1:1">
      <c r="A56" s="31"/>
    </row>
    <row r="57" spans="1:1">
      <c r="A57" s="31"/>
    </row>
    <row r="58" spans="1:1">
      <c r="A58" s="31"/>
    </row>
    <row r="59" spans="1:1">
      <c r="A59" s="31"/>
    </row>
    <row r="60" spans="1:1">
      <c r="A60" s="31"/>
    </row>
    <row r="61" spans="1:1">
      <c r="A61" s="31"/>
    </row>
    <row r="62" spans="1:1">
      <c r="A62" s="31"/>
    </row>
    <row r="63" spans="1:1">
      <c r="A63" s="31"/>
    </row>
    <row r="64" spans="1:1">
      <c r="A64" s="31"/>
    </row>
    <row r="65" spans="1:1">
      <c r="A65" s="31"/>
    </row>
    <row r="66" spans="1:1">
      <c r="A66" s="31"/>
    </row>
    <row r="67" spans="1: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  <row r="73" spans="1:1">
      <c r="A73" s="31"/>
    </row>
    <row r="74" spans="1:1">
      <c r="A74" s="31"/>
    </row>
    <row r="75" spans="1:1">
      <c r="A75" s="31"/>
    </row>
    <row r="76" spans="1:1">
      <c r="A76" s="31"/>
    </row>
    <row r="77" spans="1:1">
      <c r="A77" s="31"/>
    </row>
    <row r="78" spans="1:1">
      <c r="A78" s="31"/>
    </row>
    <row r="79" spans="1:1">
      <c r="A79" s="31"/>
    </row>
    <row r="80" spans="1:1">
      <c r="A80" s="31"/>
    </row>
    <row r="81" spans="1:1">
      <c r="A81" s="31"/>
    </row>
    <row r="82" spans="1:1">
      <c r="A82" s="31"/>
    </row>
    <row r="83" spans="1:1">
      <c r="A83" s="31"/>
    </row>
    <row r="84" spans="1:1">
      <c r="A84" s="31"/>
    </row>
    <row r="85" spans="1:1">
      <c r="A85" s="31"/>
    </row>
    <row r="86" spans="1:1">
      <c r="A86" s="31"/>
    </row>
    <row r="87" spans="1:1">
      <c r="A87" s="31"/>
    </row>
    <row r="88" spans="1:1">
      <c r="A88" s="31"/>
    </row>
    <row r="89" spans="1:1">
      <c r="A89" s="31"/>
    </row>
    <row r="90" spans="1:1">
      <c r="A90" s="31"/>
    </row>
    <row r="91" spans="1:1">
      <c r="A91" s="31"/>
    </row>
    <row r="92" spans="1:1">
      <c r="A92" s="31"/>
    </row>
    <row r="93" spans="1:1">
      <c r="A93" s="31"/>
    </row>
    <row r="94" spans="1:1">
      <c r="A94" s="31"/>
    </row>
    <row r="95" spans="1:1">
      <c r="A95" s="31"/>
    </row>
    <row r="96" spans="1:1">
      <c r="A96" s="31"/>
    </row>
    <row r="97" spans="1:1">
      <c r="A97" s="31"/>
    </row>
    <row r="98" spans="1:1">
      <c r="A98" s="31"/>
    </row>
    <row r="99" spans="1:1">
      <c r="A99" s="31"/>
    </row>
    <row r="100" spans="1:1">
      <c r="A100" s="31"/>
    </row>
    <row r="101" spans="1:1">
      <c r="A101" s="31"/>
    </row>
    <row r="102" spans="1:1">
      <c r="A102" s="31"/>
    </row>
    <row r="103" spans="1:1">
      <c r="A103" s="31"/>
    </row>
    <row r="104" spans="1:1">
      <c r="A104" s="31"/>
    </row>
    <row r="105" spans="1:1">
      <c r="A105" s="31"/>
    </row>
    <row r="106" spans="1:1">
      <c r="A106" s="31"/>
    </row>
    <row r="107" spans="1:1">
      <c r="A107" s="31"/>
    </row>
    <row r="108" spans="1:1">
      <c r="A108" s="31"/>
    </row>
    <row r="109" spans="1:1">
      <c r="A109" s="31"/>
    </row>
    <row r="110" spans="1:1">
      <c r="A110" s="31"/>
    </row>
    <row r="111" spans="1:1">
      <c r="A111" s="31"/>
    </row>
    <row r="112" spans="1:1">
      <c r="A112" s="31"/>
    </row>
    <row r="113" spans="1:1">
      <c r="A113" s="31"/>
    </row>
    <row r="114" spans="1:1">
      <c r="A114" s="31"/>
    </row>
    <row r="115" spans="1:1">
      <c r="A115" s="31"/>
    </row>
    <row r="116" spans="1:1">
      <c r="A116" s="31"/>
    </row>
    <row r="117" spans="1:1">
      <c r="A117" s="31"/>
    </row>
    <row r="118" spans="1:1">
      <c r="A118" s="31"/>
    </row>
    <row r="119" spans="1:1">
      <c r="A119" s="31"/>
    </row>
    <row r="120" spans="1:1">
      <c r="A120" s="31"/>
    </row>
    <row r="121" spans="1:1">
      <c r="A121" s="31"/>
    </row>
    <row r="122" spans="1:1">
      <c r="A122" s="31"/>
    </row>
    <row r="123" spans="1:1">
      <c r="A123" s="31"/>
    </row>
    <row r="124" spans="1:1">
      <c r="A124" s="31"/>
    </row>
    <row r="125" spans="1:1">
      <c r="A125" s="31"/>
    </row>
    <row r="126" spans="1:1">
      <c r="A126" s="31"/>
    </row>
    <row r="127" spans="1:1">
      <c r="A127" s="31"/>
    </row>
    <row r="128" spans="1:1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  <row r="175" spans="1:1">
      <c r="A175" s="31"/>
    </row>
    <row r="176" spans="1:1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0" zoomScaleNormal="10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12" sqref="L12"/>
    </sheetView>
  </sheetViews>
  <sheetFormatPr defaultRowHeight="12.75"/>
  <cols>
    <col min="1" max="1" width="37.85546875" style="20" customWidth="1"/>
    <col min="2" max="2" width="6" style="20" customWidth="1"/>
    <col min="3" max="3" width="15.140625" style="20" customWidth="1"/>
    <col min="4" max="5" width="14.7109375" style="20" customWidth="1"/>
    <col min="6" max="6" width="13.85546875" style="20" customWidth="1"/>
    <col min="7" max="7" width="14" style="20" customWidth="1"/>
    <col min="8" max="8" width="14.85546875" style="20" customWidth="1"/>
    <col min="9" max="9" width="19.85546875" style="20" customWidth="1"/>
    <col min="10" max="10" width="9.5703125" style="20" customWidth="1"/>
    <col min="11" max="11" width="9.140625" style="20"/>
    <col min="12" max="12" width="27.140625" style="20" customWidth="1"/>
    <col min="13" max="16384" width="9.140625" style="20"/>
  </cols>
  <sheetData>
    <row r="1" spans="1:9" ht="30" customHeight="1">
      <c r="A1" s="461" t="s">
        <v>159</v>
      </c>
      <c r="B1" s="461"/>
      <c r="C1" s="461"/>
      <c r="D1" s="461"/>
      <c r="E1" s="461"/>
      <c r="F1" s="461"/>
      <c r="G1" s="461"/>
      <c r="H1" s="461"/>
      <c r="I1" s="461"/>
    </row>
    <row r="2" spans="1:9" ht="9.75" customHeight="1"/>
    <row r="3" spans="1:9" ht="63.75" customHeight="1">
      <c r="A3" s="462" t="s">
        <v>203</v>
      </c>
      <c r="B3" s="464" t="s">
        <v>1</v>
      </c>
      <c r="C3" s="462" t="s">
        <v>85</v>
      </c>
      <c r="D3" s="458" t="s">
        <v>452</v>
      </c>
      <c r="E3" s="459"/>
      <c r="F3" s="410" t="s">
        <v>451</v>
      </c>
      <c r="G3" s="410"/>
      <c r="H3" s="410"/>
      <c r="I3" s="462" t="s">
        <v>230</v>
      </c>
    </row>
    <row r="4" spans="1:9" ht="59.25" customHeight="1">
      <c r="A4" s="463"/>
      <c r="B4" s="465"/>
      <c r="C4" s="463"/>
      <c r="D4" s="193" t="s">
        <v>449</v>
      </c>
      <c r="E4" s="6" t="s">
        <v>450</v>
      </c>
      <c r="F4" s="38" t="s">
        <v>187</v>
      </c>
      <c r="G4" s="38" t="s">
        <v>176</v>
      </c>
      <c r="H4" s="38" t="s">
        <v>198</v>
      </c>
      <c r="I4" s="463"/>
    </row>
    <row r="5" spans="1:9" s="36" customFormat="1" ht="13.5" customHeight="1">
      <c r="A5" s="80">
        <v>1</v>
      </c>
      <c r="B5" s="80">
        <v>2</v>
      </c>
      <c r="C5" s="80">
        <v>3</v>
      </c>
      <c r="D5" s="80">
        <v>4</v>
      </c>
      <c r="E5" s="80"/>
      <c r="F5" s="80">
        <v>5</v>
      </c>
      <c r="G5" s="80">
        <v>6</v>
      </c>
      <c r="H5" s="80">
        <v>7</v>
      </c>
      <c r="I5" s="80">
        <v>8</v>
      </c>
    </row>
    <row r="6" spans="1:9" s="36" customFormat="1" ht="52.5" customHeight="1">
      <c r="A6" s="107" t="s">
        <v>135</v>
      </c>
      <c r="B6" s="35"/>
      <c r="C6" s="25"/>
      <c r="D6" s="25"/>
      <c r="E6" s="25"/>
      <c r="F6" s="25"/>
      <c r="G6" s="25"/>
      <c r="H6" s="25"/>
      <c r="I6" s="25"/>
    </row>
    <row r="7" spans="1:9" ht="107.25" customHeight="1">
      <c r="A7" s="51" t="s">
        <v>272</v>
      </c>
      <c r="B7" s="63">
        <v>5000</v>
      </c>
      <c r="C7" s="57" t="s">
        <v>246</v>
      </c>
      <c r="D7" s="204">
        <f>'Осн фін показн (кварт)'!C24/'Осн фін показн (кварт)'!C48</f>
        <v>3.5802035802035802E-2</v>
      </c>
      <c r="E7" s="204">
        <f>'Осн фін показн (кварт)'!D24/'Осн фін показн (кварт)'!D48</f>
        <v>4.2288557213930027E-3</v>
      </c>
      <c r="F7" s="204">
        <f>'Осн фін показн (кварт)'!E24/'Осн фін показн (кварт)'!E48</f>
        <v>2.4013722126929675E-3</v>
      </c>
      <c r="G7" s="204">
        <f>'Осн фін показн (кварт)'!F24/'Осн фін показн (кварт)'!F48</f>
        <v>4.2288557213930027E-3</v>
      </c>
      <c r="H7" s="50">
        <f>G7-F7</f>
        <v>1.8274835087000352E-3</v>
      </c>
      <c r="I7" s="52" t="s">
        <v>247</v>
      </c>
    </row>
    <row r="8" spans="1:9" ht="126" customHeight="1">
      <c r="A8" s="160" t="s">
        <v>254</v>
      </c>
      <c r="B8" s="63">
        <v>5010</v>
      </c>
      <c r="C8" s="57" t="s">
        <v>86</v>
      </c>
      <c r="D8" s="204">
        <f>'Осн фін показн (кварт)'!C24/'Осн фін показн (кварт)'!C13</f>
        <v>6.9944455873277101E-3</v>
      </c>
      <c r="E8" s="204">
        <f>'Осн фін показн (кварт)'!D24/'Осн фін показн (кварт)'!D13</f>
        <v>7.3954384438505434E-4</v>
      </c>
      <c r="F8" s="204">
        <f>'Осн фін показн (кварт)'!E24/'Осн фін показн (кварт)'!E13</f>
        <v>4.2797750061139642E-4</v>
      </c>
      <c r="G8" s="204">
        <f>'Осн фін показн (кварт)'!F24/'Осн фін показн (кварт)'!F13</f>
        <v>7.3954384438505434E-4</v>
      </c>
      <c r="H8" s="50">
        <f>G8-F8</f>
        <v>3.1156634377365792E-4</v>
      </c>
      <c r="I8" s="52" t="s">
        <v>248</v>
      </c>
    </row>
    <row r="9" spans="1:9" ht="50.25" customHeight="1">
      <c r="A9" s="107" t="s">
        <v>136</v>
      </c>
      <c r="B9" s="63"/>
      <c r="C9" s="58"/>
      <c r="D9" s="50"/>
      <c r="E9" s="50"/>
      <c r="F9" s="50"/>
      <c r="G9" s="50"/>
      <c r="H9" s="50"/>
      <c r="I9" s="52"/>
    </row>
    <row r="10" spans="1:9" ht="132" customHeight="1">
      <c r="A10" s="51" t="s">
        <v>273</v>
      </c>
      <c r="B10" s="63">
        <v>5100</v>
      </c>
      <c r="C10" s="57" t="s">
        <v>132</v>
      </c>
      <c r="D10" s="50">
        <f>'Осн фін показн (кварт)'!C54/'Осн фін показн (кварт)'!C51</f>
        <v>34.172839506172842</v>
      </c>
      <c r="E10" s="50">
        <f>'Осн фін показн (кварт)'!D54/'Осн фін показн (кварт)'!D51</f>
        <v>40.382352941176471</v>
      </c>
      <c r="F10" s="50">
        <f>'Осн фін показн (кварт)'!E54/'Осн фін показн (кварт)'!E51</f>
        <v>28.15</v>
      </c>
      <c r="G10" s="50">
        <f>'Осн фін показн (кварт)'!F54/'Осн фін показн (кварт)'!F51</f>
        <v>40.382352941176471</v>
      </c>
      <c r="H10" s="50">
        <f>G10-F10</f>
        <v>12.232352941176472</v>
      </c>
      <c r="I10" s="120" t="s">
        <v>249</v>
      </c>
    </row>
    <row r="11" spans="1:9" ht="192" customHeight="1">
      <c r="A11" s="51" t="s">
        <v>274</v>
      </c>
      <c r="B11" s="63">
        <v>5110</v>
      </c>
      <c r="C11" s="57" t="s">
        <v>132</v>
      </c>
      <c r="D11" s="50">
        <f>'Осн фін показн (кварт)'!C46/'Осн фін показн (кварт)'!C50</f>
        <v>15.074074074074074</v>
      </c>
      <c r="E11" s="50">
        <f>'Осн фін показн (кварт)'!D46/'Осн фін показн (кварт)'!D50</f>
        <v>17.602941176470587</v>
      </c>
      <c r="F11" s="50">
        <f>'Осн фін показн (кварт)'!E46/'Осн фін показн (кварт)'!E50</f>
        <v>13.07</v>
      </c>
      <c r="G11" s="50">
        <f>'Осн фін показн (кварт)'!F46/'Осн фін показн (кварт)'!F50</f>
        <v>17.602941176470587</v>
      </c>
      <c r="H11" s="50">
        <f>G11-F11</f>
        <v>4.5329411764705867</v>
      </c>
      <c r="I11" s="120" t="s">
        <v>250</v>
      </c>
    </row>
    <row r="12" spans="1:9" ht="169.5" customHeight="1">
      <c r="A12" s="8" t="s">
        <v>437</v>
      </c>
      <c r="B12" s="165">
        <v>5120</v>
      </c>
      <c r="C12" s="57" t="s">
        <v>132</v>
      </c>
      <c r="D12" s="166"/>
      <c r="E12" s="166"/>
      <c r="F12" s="166"/>
      <c r="G12" s="166"/>
      <c r="H12" s="166"/>
      <c r="I12" s="8" t="s">
        <v>365</v>
      </c>
    </row>
    <row r="13" spans="1:9" s="2" customFormat="1" ht="41.25" customHeight="1">
      <c r="A13" s="66" t="s">
        <v>434</v>
      </c>
      <c r="B13" s="67"/>
      <c r="C13" s="414" t="s">
        <v>257</v>
      </c>
      <c r="D13" s="414"/>
      <c r="E13" s="118"/>
      <c r="F13" s="68"/>
      <c r="G13" s="460" t="s">
        <v>466</v>
      </c>
      <c r="H13" s="460"/>
      <c r="I13" s="460"/>
    </row>
    <row r="14" spans="1:9" s="1" customFormat="1" ht="18.75">
      <c r="A14" s="76" t="s">
        <v>233</v>
      </c>
      <c r="B14" s="77"/>
      <c r="C14" s="433" t="s">
        <v>70</v>
      </c>
      <c r="D14" s="433"/>
      <c r="E14" s="184"/>
      <c r="F14" s="77"/>
      <c r="G14" s="437" t="s">
        <v>87</v>
      </c>
      <c r="H14" s="437"/>
      <c r="I14" s="437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tabSelected="1" topLeftCell="A3" zoomScale="115" zoomScaleNormal="115" zoomScaleSheetLayoutView="75" workbookViewId="0">
      <selection activeCell="A4" sqref="A4:O4"/>
    </sheetView>
  </sheetViews>
  <sheetFormatPr defaultRowHeight="18.75" outlineLevelRow="1"/>
  <cols>
    <col min="1" max="1" width="43.42578125" style="1" customWidth="1"/>
    <col min="2" max="2" width="10.140625" style="13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68" t="s">
        <v>172</v>
      </c>
      <c r="O1" s="468"/>
    </row>
    <row r="2" spans="1:15" hidden="1" outlineLevel="1">
      <c r="N2" s="468" t="s">
        <v>185</v>
      </c>
      <c r="O2" s="468"/>
    </row>
    <row r="3" spans="1:15" ht="24.75" customHeight="1" collapsed="1">
      <c r="A3" s="469" t="s">
        <v>94</v>
      </c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</row>
    <row r="4" spans="1:15" ht="23.25" customHeight="1">
      <c r="A4" s="469" t="s">
        <v>542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</row>
    <row r="5" spans="1:15" ht="14.25" customHeight="1">
      <c r="A5" s="429" t="s">
        <v>465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</row>
    <row r="6" spans="1:15" ht="15" customHeight="1">
      <c r="A6" s="470" t="s">
        <v>103</v>
      </c>
      <c r="B6" s="470"/>
      <c r="C6" s="470"/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470"/>
      <c r="O6" s="470"/>
    </row>
    <row r="7" spans="1:15" ht="21" customHeight="1">
      <c r="A7" s="471" t="s">
        <v>79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72" t="s">
        <v>231</v>
      </c>
      <c r="B9" s="472"/>
      <c r="C9" s="472"/>
      <c r="D9" s="472"/>
      <c r="E9" s="472"/>
      <c r="F9" s="472"/>
      <c r="G9" s="472"/>
      <c r="H9" s="472"/>
      <c r="I9" s="472"/>
      <c r="J9" s="472"/>
      <c r="K9" s="472"/>
      <c r="L9" s="472"/>
      <c r="M9" s="472"/>
      <c r="N9" s="472"/>
      <c r="O9" s="472"/>
    </row>
    <row r="10" spans="1:15" ht="4.5" customHeight="1">
      <c r="B10" s="1"/>
    </row>
    <row r="11" spans="1:15" s="2" customFormat="1" ht="46.5" customHeight="1">
      <c r="A11" s="352" t="s">
        <v>203</v>
      </c>
      <c r="B11" s="410" t="s">
        <v>527</v>
      </c>
      <c r="C11" s="410"/>
      <c r="D11" s="410" t="s">
        <v>528</v>
      </c>
      <c r="E11" s="410"/>
      <c r="F11" s="410" t="s">
        <v>479</v>
      </c>
      <c r="G11" s="410"/>
      <c r="H11" s="410" t="s">
        <v>479</v>
      </c>
      <c r="I11" s="410"/>
      <c r="J11" s="410" t="s">
        <v>540</v>
      </c>
      <c r="K11" s="410"/>
      <c r="L11" s="410" t="s">
        <v>208</v>
      </c>
      <c r="M11" s="410"/>
      <c r="N11" s="410" t="s">
        <v>209</v>
      </c>
      <c r="O11" s="410"/>
    </row>
    <row r="12" spans="1:15" s="2" customFormat="1" ht="12.75" customHeight="1">
      <c r="A12" s="351">
        <v>1</v>
      </c>
      <c r="B12" s="466">
        <v>2</v>
      </c>
      <c r="C12" s="467"/>
      <c r="D12" s="466">
        <v>3</v>
      </c>
      <c r="E12" s="467"/>
      <c r="F12" s="466">
        <v>4</v>
      </c>
      <c r="G12" s="467"/>
      <c r="H12" s="466">
        <v>5</v>
      </c>
      <c r="I12" s="467"/>
      <c r="J12" s="466">
        <v>6</v>
      </c>
      <c r="K12" s="467"/>
      <c r="L12" s="466">
        <v>7</v>
      </c>
      <c r="M12" s="467"/>
      <c r="N12" s="408">
        <v>8</v>
      </c>
      <c r="O12" s="408"/>
    </row>
    <row r="13" spans="1:15" s="2" customFormat="1" ht="38.25" customHeight="1">
      <c r="A13" s="356" t="s">
        <v>104</v>
      </c>
      <c r="B13" s="493">
        <v>11</v>
      </c>
      <c r="C13" s="493"/>
      <c r="D13" s="493">
        <v>10</v>
      </c>
      <c r="E13" s="493"/>
      <c r="F13" s="493">
        <v>10</v>
      </c>
      <c r="G13" s="493"/>
      <c r="H13" s="493">
        <v>10</v>
      </c>
      <c r="I13" s="493"/>
      <c r="J13" s="493">
        <v>10</v>
      </c>
      <c r="K13" s="493"/>
      <c r="L13" s="494">
        <f>J13-H13</f>
        <v>0</v>
      </c>
      <c r="M13" s="494"/>
      <c r="N13" s="531">
        <f>J13/H13*100</f>
        <v>100</v>
      </c>
      <c r="O13" s="531"/>
    </row>
    <row r="14" spans="1:15" s="2" customFormat="1" ht="24" customHeight="1">
      <c r="A14" s="7" t="s">
        <v>211</v>
      </c>
      <c r="B14" s="493">
        <v>1</v>
      </c>
      <c r="C14" s="493"/>
      <c r="D14" s="493">
        <v>1</v>
      </c>
      <c r="E14" s="493"/>
      <c r="F14" s="493">
        <v>1</v>
      </c>
      <c r="G14" s="493"/>
      <c r="H14" s="493">
        <v>1</v>
      </c>
      <c r="I14" s="493"/>
      <c r="J14" s="493">
        <v>1</v>
      </c>
      <c r="K14" s="493"/>
      <c r="L14" s="494">
        <f t="shared" ref="L14:L32" si="0">J14-H14</f>
        <v>0</v>
      </c>
      <c r="M14" s="494"/>
      <c r="N14" s="531">
        <f t="shared" ref="N14:N32" si="1">J14/H14*100</f>
        <v>100</v>
      </c>
      <c r="O14" s="531"/>
    </row>
    <row r="15" spans="1:15" s="2" customFormat="1" ht="33.75" customHeight="1">
      <c r="A15" s="7" t="s">
        <v>210</v>
      </c>
      <c r="B15" s="529">
        <v>2</v>
      </c>
      <c r="C15" s="530"/>
      <c r="D15" s="493">
        <v>1</v>
      </c>
      <c r="E15" s="493"/>
      <c r="F15" s="529">
        <v>1</v>
      </c>
      <c r="G15" s="530"/>
      <c r="H15" s="529">
        <v>1</v>
      </c>
      <c r="I15" s="530"/>
      <c r="J15" s="493">
        <v>1</v>
      </c>
      <c r="K15" s="493"/>
      <c r="L15" s="494">
        <f t="shared" si="0"/>
        <v>0</v>
      </c>
      <c r="M15" s="494"/>
      <c r="N15" s="531">
        <f t="shared" si="1"/>
        <v>100</v>
      </c>
      <c r="O15" s="531"/>
    </row>
    <row r="16" spans="1:15" s="2" customFormat="1" ht="27" customHeight="1">
      <c r="A16" s="7" t="s">
        <v>212</v>
      </c>
      <c r="B16" s="493">
        <v>8</v>
      </c>
      <c r="C16" s="493"/>
      <c r="D16" s="493">
        <v>8</v>
      </c>
      <c r="E16" s="493"/>
      <c r="F16" s="493">
        <v>8</v>
      </c>
      <c r="G16" s="493"/>
      <c r="H16" s="493">
        <v>8</v>
      </c>
      <c r="I16" s="493"/>
      <c r="J16" s="493">
        <v>8</v>
      </c>
      <c r="K16" s="493"/>
      <c r="L16" s="494">
        <f t="shared" si="0"/>
        <v>0</v>
      </c>
      <c r="M16" s="494"/>
      <c r="N16" s="531">
        <f t="shared" si="1"/>
        <v>100</v>
      </c>
      <c r="O16" s="531"/>
    </row>
    <row r="17" spans="1:15" s="2" customFormat="1" ht="35.25" customHeight="1">
      <c r="A17" s="356" t="s">
        <v>238</v>
      </c>
      <c r="B17" s="491">
        <v>345</v>
      </c>
      <c r="C17" s="492"/>
      <c r="D17" s="491">
        <v>366</v>
      </c>
      <c r="E17" s="492"/>
      <c r="F17" s="490">
        <v>1380</v>
      </c>
      <c r="G17" s="490"/>
      <c r="H17" s="490">
        <v>1380</v>
      </c>
      <c r="I17" s="490"/>
      <c r="J17" s="532">
        <v>1308</v>
      </c>
      <c r="K17" s="533"/>
      <c r="L17" s="494">
        <f t="shared" si="0"/>
        <v>-72</v>
      </c>
      <c r="M17" s="494"/>
      <c r="N17" s="531">
        <f t="shared" si="1"/>
        <v>94.782608695652172</v>
      </c>
      <c r="O17" s="531"/>
    </row>
    <row r="18" spans="1:15" s="2" customFormat="1" ht="23.25" customHeight="1">
      <c r="A18" s="7" t="s">
        <v>211</v>
      </c>
      <c r="B18" s="491">
        <v>52</v>
      </c>
      <c r="C18" s="492"/>
      <c r="D18" s="490">
        <v>48.3</v>
      </c>
      <c r="E18" s="490"/>
      <c r="F18" s="490">
        <v>209</v>
      </c>
      <c r="G18" s="490"/>
      <c r="H18" s="490">
        <v>209</v>
      </c>
      <c r="I18" s="490"/>
      <c r="J18" s="490">
        <v>196.8</v>
      </c>
      <c r="K18" s="490"/>
      <c r="L18" s="494">
        <f t="shared" si="0"/>
        <v>-12.199999999999989</v>
      </c>
      <c r="M18" s="494"/>
      <c r="N18" s="531">
        <f t="shared" si="1"/>
        <v>94.162679425837325</v>
      </c>
      <c r="O18" s="531"/>
    </row>
    <row r="19" spans="1:15" s="2" customFormat="1" ht="33.75" customHeight="1">
      <c r="A19" s="7" t="s">
        <v>210</v>
      </c>
      <c r="B19" s="490">
        <v>75</v>
      </c>
      <c r="C19" s="490"/>
      <c r="D19" s="490">
        <v>65.400000000000006</v>
      </c>
      <c r="E19" s="490"/>
      <c r="F19" s="490">
        <v>156</v>
      </c>
      <c r="G19" s="490"/>
      <c r="H19" s="490">
        <v>156</v>
      </c>
      <c r="I19" s="490"/>
      <c r="J19" s="490">
        <v>167.8</v>
      </c>
      <c r="K19" s="490"/>
      <c r="L19" s="494">
        <f t="shared" si="0"/>
        <v>11.800000000000011</v>
      </c>
      <c r="M19" s="494"/>
      <c r="N19" s="531">
        <f t="shared" si="1"/>
        <v>107.56410256410258</v>
      </c>
      <c r="O19" s="531"/>
    </row>
    <row r="20" spans="1:15" s="2" customFormat="1" ht="24" customHeight="1">
      <c r="A20" s="7" t="s">
        <v>212</v>
      </c>
      <c r="B20" s="490">
        <v>218</v>
      </c>
      <c r="C20" s="490"/>
      <c r="D20" s="490">
        <v>252.3</v>
      </c>
      <c r="E20" s="490"/>
      <c r="F20" s="490">
        <v>1015</v>
      </c>
      <c r="G20" s="490"/>
      <c r="H20" s="490">
        <v>1015</v>
      </c>
      <c r="I20" s="490"/>
      <c r="J20" s="490">
        <v>943.4</v>
      </c>
      <c r="K20" s="490"/>
      <c r="L20" s="494">
        <f t="shared" si="0"/>
        <v>-71.600000000000023</v>
      </c>
      <c r="M20" s="494"/>
      <c r="N20" s="531">
        <f t="shared" si="1"/>
        <v>92.945812807881765</v>
      </c>
      <c r="O20" s="531"/>
    </row>
    <row r="21" spans="1:15" s="2" customFormat="1" ht="36.75" customHeight="1">
      <c r="A21" s="356" t="s">
        <v>239</v>
      </c>
      <c r="B21" s="491">
        <v>345</v>
      </c>
      <c r="C21" s="492"/>
      <c r="D21" s="491">
        <v>366</v>
      </c>
      <c r="E21" s="492"/>
      <c r="F21" s="490">
        <v>1380</v>
      </c>
      <c r="G21" s="490"/>
      <c r="H21" s="490">
        <v>1380</v>
      </c>
      <c r="I21" s="490"/>
      <c r="J21" s="532">
        <v>1308</v>
      </c>
      <c r="K21" s="533"/>
      <c r="L21" s="494">
        <f t="shared" si="0"/>
        <v>-72</v>
      </c>
      <c r="M21" s="494"/>
      <c r="N21" s="531">
        <f t="shared" si="1"/>
        <v>94.782608695652172</v>
      </c>
      <c r="O21" s="531"/>
    </row>
    <row r="22" spans="1:15" s="2" customFormat="1" ht="26.25" customHeight="1">
      <c r="A22" s="7" t="s">
        <v>211</v>
      </c>
      <c r="B22" s="491">
        <v>52</v>
      </c>
      <c r="C22" s="492"/>
      <c r="D22" s="490">
        <v>48.3</v>
      </c>
      <c r="E22" s="490"/>
      <c r="F22" s="490">
        <v>209</v>
      </c>
      <c r="G22" s="490"/>
      <c r="H22" s="490">
        <v>209</v>
      </c>
      <c r="I22" s="490"/>
      <c r="J22" s="490">
        <v>196.8</v>
      </c>
      <c r="K22" s="490"/>
      <c r="L22" s="494">
        <f t="shared" si="0"/>
        <v>-12.199999999999989</v>
      </c>
      <c r="M22" s="494"/>
      <c r="N22" s="531">
        <f t="shared" si="1"/>
        <v>94.162679425837325</v>
      </c>
      <c r="O22" s="531"/>
    </row>
    <row r="23" spans="1:15" s="2" customFormat="1" ht="36" customHeight="1">
      <c r="A23" s="7" t="s">
        <v>210</v>
      </c>
      <c r="B23" s="490">
        <v>75</v>
      </c>
      <c r="C23" s="490"/>
      <c r="D23" s="490">
        <v>65.400000000000006</v>
      </c>
      <c r="E23" s="490"/>
      <c r="F23" s="490">
        <v>156</v>
      </c>
      <c r="G23" s="490"/>
      <c r="H23" s="490">
        <v>156</v>
      </c>
      <c r="I23" s="490"/>
      <c r="J23" s="490">
        <v>167.8</v>
      </c>
      <c r="K23" s="490"/>
      <c r="L23" s="494">
        <f t="shared" si="0"/>
        <v>11.800000000000011</v>
      </c>
      <c r="M23" s="494"/>
      <c r="N23" s="531">
        <f t="shared" si="1"/>
        <v>107.56410256410258</v>
      </c>
      <c r="O23" s="531"/>
    </row>
    <row r="24" spans="1:15" s="2" customFormat="1" ht="24" customHeight="1">
      <c r="A24" s="7" t="s">
        <v>212</v>
      </c>
      <c r="B24" s="490">
        <v>218</v>
      </c>
      <c r="C24" s="490"/>
      <c r="D24" s="490">
        <v>252.3</v>
      </c>
      <c r="E24" s="490"/>
      <c r="F24" s="490">
        <v>1015</v>
      </c>
      <c r="G24" s="490"/>
      <c r="H24" s="490">
        <v>253.75</v>
      </c>
      <c r="I24" s="490"/>
      <c r="J24" s="490">
        <v>943.4</v>
      </c>
      <c r="K24" s="490"/>
      <c r="L24" s="494">
        <f t="shared" si="0"/>
        <v>689.65</v>
      </c>
      <c r="M24" s="494"/>
      <c r="N24" s="531">
        <f t="shared" si="1"/>
        <v>371.78325123152706</v>
      </c>
      <c r="O24" s="531"/>
    </row>
    <row r="25" spans="1:15" s="2" customFormat="1" ht="34.5" customHeight="1">
      <c r="A25" s="356" t="s">
        <v>213</v>
      </c>
      <c r="B25" s="505">
        <v>10454</v>
      </c>
      <c r="C25" s="505"/>
      <c r="D25" s="505">
        <v>12200</v>
      </c>
      <c r="E25" s="505"/>
      <c r="F25" s="536" t="s">
        <v>480</v>
      </c>
      <c r="G25" s="536"/>
      <c r="H25" s="505">
        <v>11500</v>
      </c>
      <c r="I25" s="505"/>
      <c r="J25" s="505">
        <v>10900</v>
      </c>
      <c r="K25" s="505"/>
      <c r="L25" s="494">
        <f t="shared" si="0"/>
        <v>-600</v>
      </c>
      <c r="M25" s="494"/>
      <c r="N25" s="531">
        <f t="shared" si="1"/>
        <v>94.782608695652172</v>
      </c>
      <c r="O25" s="531"/>
    </row>
    <row r="26" spans="1:15" s="2" customFormat="1" ht="24" customHeight="1">
      <c r="A26" s="7" t="s">
        <v>211</v>
      </c>
      <c r="B26" s="493">
        <v>17333</v>
      </c>
      <c r="C26" s="493"/>
      <c r="D26" s="505">
        <v>16100</v>
      </c>
      <c r="E26" s="505"/>
      <c r="F26" s="536" t="s">
        <v>481</v>
      </c>
      <c r="G26" s="536"/>
      <c r="H26" s="536" t="s">
        <v>481</v>
      </c>
      <c r="I26" s="536"/>
      <c r="J26" s="505">
        <v>16500</v>
      </c>
      <c r="K26" s="505"/>
      <c r="L26" s="494">
        <f t="shared" si="0"/>
        <v>-916.70000000000073</v>
      </c>
      <c r="M26" s="494"/>
      <c r="N26" s="531">
        <f t="shared" si="1"/>
        <v>94.736660791079814</v>
      </c>
      <c r="O26" s="531"/>
    </row>
    <row r="27" spans="1:15" s="2" customFormat="1" ht="36" customHeight="1">
      <c r="A27" s="7" t="s">
        <v>210</v>
      </c>
      <c r="B27" s="505">
        <v>12500</v>
      </c>
      <c r="C27" s="505"/>
      <c r="D27" s="505">
        <v>10900</v>
      </c>
      <c r="E27" s="505"/>
      <c r="F27" s="520">
        <v>13000</v>
      </c>
      <c r="G27" s="520"/>
      <c r="H27" s="520">
        <v>13000</v>
      </c>
      <c r="I27" s="520"/>
      <c r="J27" s="534">
        <v>15000</v>
      </c>
      <c r="K27" s="535"/>
      <c r="L27" s="494">
        <f t="shared" si="0"/>
        <v>2000</v>
      </c>
      <c r="M27" s="494"/>
      <c r="N27" s="531">
        <f t="shared" si="1"/>
        <v>115.38461538461537</v>
      </c>
      <c r="O27" s="531"/>
    </row>
    <row r="28" spans="1:15" s="2" customFormat="1" ht="25.5" customHeight="1">
      <c r="A28" s="7" t="s">
        <v>212</v>
      </c>
      <c r="B28" s="505">
        <v>9083</v>
      </c>
      <c r="C28" s="505"/>
      <c r="D28" s="505">
        <v>10512</v>
      </c>
      <c r="E28" s="505"/>
      <c r="F28" s="520">
        <v>10572.9</v>
      </c>
      <c r="G28" s="520"/>
      <c r="H28" s="505">
        <v>9042</v>
      </c>
      <c r="I28" s="505"/>
      <c r="J28" s="534">
        <v>10233.34</v>
      </c>
      <c r="K28" s="535"/>
      <c r="L28" s="494">
        <f t="shared" si="0"/>
        <v>1191.3400000000001</v>
      </c>
      <c r="M28" s="494"/>
      <c r="N28" s="531">
        <f t="shared" si="1"/>
        <v>113.17562486175625</v>
      </c>
      <c r="O28" s="531"/>
    </row>
    <row r="29" spans="1:15" s="2" customFormat="1" ht="36.75" customHeight="1">
      <c r="A29" s="356" t="s">
        <v>214</v>
      </c>
      <c r="B29" s="505">
        <v>10424</v>
      </c>
      <c r="C29" s="505"/>
      <c r="D29" s="505">
        <v>12200</v>
      </c>
      <c r="E29" s="505"/>
      <c r="F29" s="536" t="s">
        <v>480</v>
      </c>
      <c r="G29" s="536"/>
      <c r="H29" s="536" t="s">
        <v>480</v>
      </c>
      <c r="I29" s="536"/>
      <c r="J29" s="505">
        <v>11336.67</v>
      </c>
      <c r="K29" s="505"/>
      <c r="L29" s="494">
        <f t="shared" si="0"/>
        <v>-163.32999999999993</v>
      </c>
      <c r="M29" s="494"/>
      <c r="N29" s="531">
        <f t="shared" si="1"/>
        <v>98.579739130434788</v>
      </c>
      <c r="O29" s="531"/>
    </row>
    <row r="30" spans="1:15" s="2" customFormat="1" ht="24.75" customHeight="1">
      <c r="A30" s="7" t="s">
        <v>211</v>
      </c>
      <c r="B30" s="493">
        <v>17333</v>
      </c>
      <c r="C30" s="493"/>
      <c r="D30" s="505">
        <v>16100</v>
      </c>
      <c r="E30" s="505"/>
      <c r="F30" s="536">
        <v>17416.7</v>
      </c>
      <c r="G30" s="536"/>
      <c r="H30" s="536">
        <v>17416.7</v>
      </c>
      <c r="I30" s="536"/>
      <c r="J30" s="505">
        <v>16400</v>
      </c>
      <c r="K30" s="505"/>
      <c r="L30" s="494">
        <f t="shared" si="0"/>
        <v>-1016.7000000000007</v>
      </c>
      <c r="M30" s="494"/>
      <c r="N30" s="531">
        <f t="shared" si="1"/>
        <v>94.162499210527827</v>
      </c>
      <c r="O30" s="531"/>
    </row>
    <row r="31" spans="1:15" s="2" customFormat="1" ht="34.5" customHeight="1">
      <c r="A31" s="7" t="s">
        <v>210</v>
      </c>
      <c r="B31" s="505">
        <v>12500</v>
      </c>
      <c r="C31" s="505"/>
      <c r="D31" s="505">
        <v>10900</v>
      </c>
      <c r="E31" s="505"/>
      <c r="F31" s="520">
        <v>13000</v>
      </c>
      <c r="G31" s="520"/>
      <c r="H31" s="520">
        <v>13000</v>
      </c>
      <c r="I31" s="520"/>
      <c r="J31" s="534">
        <v>13983</v>
      </c>
      <c r="K31" s="535"/>
      <c r="L31" s="494">
        <f t="shared" si="0"/>
        <v>983</v>
      </c>
      <c r="M31" s="494"/>
      <c r="N31" s="531">
        <f t="shared" si="1"/>
        <v>107.56153846153846</v>
      </c>
      <c r="O31" s="531"/>
    </row>
    <row r="32" spans="1:15" s="2" customFormat="1" ht="24" customHeight="1">
      <c r="A32" s="7" t="s">
        <v>212</v>
      </c>
      <c r="B32" s="505">
        <v>9083</v>
      </c>
      <c r="C32" s="505"/>
      <c r="D32" s="505">
        <v>10512</v>
      </c>
      <c r="E32" s="505"/>
      <c r="F32" s="520">
        <v>10572.9</v>
      </c>
      <c r="G32" s="520"/>
      <c r="H32" s="520">
        <v>10572.9</v>
      </c>
      <c r="I32" s="520"/>
      <c r="J32" s="534">
        <v>9827</v>
      </c>
      <c r="K32" s="535"/>
      <c r="L32" s="494">
        <f t="shared" si="0"/>
        <v>-745.89999999999964</v>
      </c>
      <c r="M32" s="494"/>
      <c r="N32" s="531">
        <f t="shared" si="1"/>
        <v>92.945171145097376</v>
      </c>
      <c r="O32" s="531"/>
    </row>
    <row r="33" spans="1:15" s="2" customFormat="1" ht="4.5" customHeight="1">
      <c r="A33" s="354"/>
      <c r="B33" s="354"/>
      <c r="C33" s="3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5"/>
      <c r="O33" s="55"/>
    </row>
    <row r="34" spans="1:15" ht="22.5" customHeight="1">
      <c r="A34" s="495" t="s">
        <v>252</v>
      </c>
      <c r="B34" s="495"/>
      <c r="C34" s="495"/>
      <c r="D34" s="495"/>
      <c r="E34" s="495"/>
      <c r="F34" s="495"/>
      <c r="G34" s="495"/>
      <c r="H34" s="495"/>
      <c r="I34" s="495"/>
      <c r="J34" s="495"/>
      <c r="K34" s="495"/>
      <c r="L34" s="495"/>
      <c r="M34" s="495"/>
      <c r="N34" s="495"/>
      <c r="O34" s="495"/>
    </row>
    <row r="35" spans="1:15" ht="3" hidden="1" customHeight="1">
      <c r="A35" s="237"/>
      <c r="B35" s="237"/>
      <c r="C35" s="237"/>
      <c r="D35" s="237"/>
      <c r="E35" s="237"/>
      <c r="F35" s="237"/>
      <c r="G35" s="237"/>
      <c r="H35" s="237"/>
      <c r="I35" s="237"/>
      <c r="J35" s="236"/>
      <c r="K35" s="236"/>
      <c r="L35" s="236"/>
      <c r="M35" s="236"/>
      <c r="N35" s="236"/>
      <c r="O35" s="236"/>
    </row>
    <row r="36" spans="1:15" ht="20.100000000000001" hidden="1" customHeight="1" outlineLevel="1">
      <c r="A36" s="238"/>
      <c r="B36" s="239"/>
      <c r="C36" s="239"/>
      <c r="D36" s="239"/>
      <c r="E36" s="239"/>
      <c r="F36" s="240"/>
      <c r="G36" s="240"/>
      <c r="H36" s="240"/>
      <c r="I36" s="240"/>
      <c r="J36" s="240"/>
      <c r="K36" s="240"/>
      <c r="L36" s="240"/>
      <c r="M36" s="538" t="s">
        <v>172</v>
      </c>
      <c r="N36" s="538"/>
      <c r="O36" s="538"/>
    </row>
    <row r="37" spans="1:15" ht="20.100000000000001" hidden="1" customHeight="1" outlineLevel="1">
      <c r="A37" s="238"/>
      <c r="B37" s="239"/>
      <c r="C37" s="239"/>
      <c r="D37" s="239"/>
      <c r="E37" s="239"/>
      <c r="F37" s="240"/>
      <c r="G37" s="240"/>
      <c r="H37" s="240"/>
      <c r="I37" s="240"/>
      <c r="J37" s="240"/>
      <c r="K37" s="240"/>
      <c r="L37" s="240"/>
      <c r="M37" s="539" t="s">
        <v>207</v>
      </c>
      <c r="N37" s="539"/>
      <c r="O37" s="539"/>
    </row>
    <row r="38" spans="1:15" ht="22.5" customHeight="1" collapsed="1">
      <c r="A38" s="521" t="s">
        <v>275</v>
      </c>
      <c r="B38" s="521"/>
      <c r="C38" s="521"/>
      <c r="D38" s="521"/>
      <c r="E38" s="521"/>
      <c r="F38" s="521"/>
      <c r="G38" s="521"/>
      <c r="H38" s="521"/>
      <c r="I38" s="521"/>
      <c r="J38" s="521"/>
      <c r="K38" s="236"/>
      <c r="L38" s="236"/>
      <c r="M38" s="236"/>
      <c r="N38" s="236"/>
      <c r="O38" s="236"/>
    </row>
    <row r="39" spans="1:15" ht="6" customHeight="1">
      <c r="A39" s="241"/>
      <c r="B39" s="242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</row>
    <row r="40" spans="1:15" ht="20.25" customHeight="1">
      <c r="A40" s="523" t="s">
        <v>203</v>
      </c>
      <c r="B40" s="524"/>
      <c r="C40" s="525"/>
      <c r="D40" s="512" t="s">
        <v>538</v>
      </c>
      <c r="E40" s="512"/>
      <c r="F40" s="512"/>
      <c r="G40" s="512" t="s">
        <v>539</v>
      </c>
      <c r="H40" s="512"/>
      <c r="I40" s="512"/>
      <c r="J40" s="512" t="s">
        <v>208</v>
      </c>
      <c r="K40" s="512"/>
      <c r="L40" s="512"/>
      <c r="M40" s="540" t="s">
        <v>209</v>
      </c>
      <c r="N40" s="541"/>
      <c r="O40" s="542"/>
    </row>
    <row r="41" spans="1:15" ht="149.25" customHeight="1">
      <c r="A41" s="526"/>
      <c r="B41" s="527"/>
      <c r="C41" s="528"/>
      <c r="D41" s="243" t="s">
        <v>226</v>
      </c>
      <c r="E41" s="243" t="s">
        <v>225</v>
      </c>
      <c r="F41" s="243" t="s">
        <v>227</v>
      </c>
      <c r="G41" s="243" t="s">
        <v>226</v>
      </c>
      <c r="H41" s="243" t="s">
        <v>225</v>
      </c>
      <c r="I41" s="243" t="s">
        <v>227</v>
      </c>
      <c r="J41" s="243" t="s">
        <v>226</v>
      </c>
      <c r="K41" s="243" t="s">
        <v>225</v>
      </c>
      <c r="L41" s="243" t="s">
        <v>227</v>
      </c>
      <c r="M41" s="243" t="s">
        <v>344</v>
      </c>
      <c r="N41" s="244" t="s">
        <v>255</v>
      </c>
      <c r="O41" s="243" t="s">
        <v>343</v>
      </c>
    </row>
    <row r="42" spans="1:15" ht="13.5" customHeight="1">
      <c r="A42" s="483">
        <v>1</v>
      </c>
      <c r="B42" s="504"/>
      <c r="C42" s="484"/>
      <c r="D42" s="219">
        <v>4</v>
      </c>
      <c r="E42" s="219">
        <v>5</v>
      </c>
      <c r="F42" s="219">
        <v>6</v>
      </c>
      <c r="G42" s="219">
        <v>7</v>
      </c>
      <c r="H42" s="232">
        <v>8</v>
      </c>
      <c r="I42" s="232">
        <v>9</v>
      </c>
      <c r="J42" s="232">
        <v>10</v>
      </c>
      <c r="K42" s="232">
        <v>11</v>
      </c>
      <c r="L42" s="232">
        <v>12</v>
      </c>
      <c r="M42" s="232">
        <v>13</v>
      </c>
      <c r="N42" s="232">
        <v>14</v>
      </c>
      <c r="O42" s="232">
        <v>15</v>
      </c>
    </row>
    <row r="43" spans="1:15" ht="20.100000000000001" customHeight="1">
      <c r="A43" s="509" t="s">
        <v>460</v>
      </c>
      <c r="B43" s="510"/>
      <c r="C43" s="511"/>
      <c r="D43" s="245"/>
      <c r="E43" s="265"/>
      <c r="F43" s="348">
        <v>16356</v>
      </c>
      <c r="G43" s="384"/>
      <c r="H43" s="384"/>
      <c r="I43" s="348">
        <v>16091</v>
      </c>
      <c r="J43" s="245"/>
      <c r="K43" s="245"/>
      <c r="L43" s="247">
        <f>I43-F43</f>
        <v>-265</v>
      </c>
      <c r="M43" s="248"/>
      <c r="N43" s="248"/>
      <c r="O43" s="249">
        <f>I43/F43*100</f>
        <v>98.379799461971146</v>
      </c>
    </row>
    <row r="44" spans="1:15" ht="20.100000000000001" customHeight="1">
      <c r="A44" s="509"/>
      <c r="B44" s="510"/>
      <c r="C44" s="511"/>
      <c r="D44" s="245"/>
      <c r="E44" s="245"/>
      <c r="F44" s="246"/>
      <c r="G44" s="245"/>
      <c r="H44" s="245"/>
      <c r="I44" s="246"/>
      <c r="J44" s="245"/>
      <c r="K44" s="245"/>
      <c r="L44" s="247">
        <f>I44-F44</f>
        <v>0</v>
      </c>
      <c r="M44" s="248"/>
      <c r="N44" s="248"/>
      <c r="O44" s="249"/>
    </row>
    <row r="45" spans="1:15" ht="20.100000000000001" customHeight="1">
      <c r="A45" s="506"/>
      <c r="B45" s="507"/>
      <c r="C45" s="508"/>
      <c r="D45" s="245"/>
      <c r="E45" s="245"/>
      <c r="F45" s="246"/>
      <c r="G45" s="245"/>
      <c r="H45" s="245"/>
      <c r="I45" s="246"/>
      <c r="J45" s="245"/>
      <c r="K45" s="245"/>
      <c r="L45" s="247">
        <f>I45-F45</f>
        <v>0</v>
      </c>
      <c r="M45" s="248"/>
      <c r="N45" s="248"/>
      <c r="O45" s="249"/>
    </row>
    <row r="46" spans="1:15" ht="20.100000000000001" customHeight="1">
      <c r="A46" s="506"/>
      <c r="B46" s="507"/>
      <c r="C46" s="508"/>
      <c r="D46" s="245"/>
      <c r="E46" s="245"/>
      <c r="F46" s="246"/>
      <c r="G46" s="245"/>
      <c r="H46" s="245"/>
      <c r="I46" s="246"/>
      <c r="J46" s="245"/>
      <c r="K46" s="245"/>
      <c r="L46" s="247">
        <f>I46-F46</f>
        <v>0</v>
      </c>
      <c r="M46" s="248"/>
      <c r="N46" s="248"/>
      <c r="O46" s="249"/>
    </row>
    <row r="47" spans="1:15" ht="20.100000000000001" customHeight="1">
      <c r="A47" s="501" t="s">
        <v>51</v>
      </c>
      <c r="B47" s="502"/>
      <c r="C47" s="503"/>
      <c r="D47" s="245"/>
      <c r="E47" s="245"/>
      <c r="F47" s="247">
        <f>SUM(F43:F46)</f>
        <v>16356</v>
      </c>
      <c r="G47" s="245"/>
      <c r="H47" s="245"/>
      <c r="I47" s="247">
        <f>SUM(I43:I46)</f>
        <v>16091</v>
      </c>
      <c r="J47" s="245"/>
      <c r="K47" s="245"/>
      <c r="L47" s="247">
        <f>I47-F47</f>
        <v>-265</v>
      </c>
      <c r="M47" s="248"/>
      <c r="N47" s="248"/>
      <c r="O47" s="249"/>
    </row>
    <row r="48" spans="1:15" ht="9" customHeight="1">
      <c r="A48" s="250"/>
      <c r="B48" s="251"/>
      <c r="C48" s="251"/>
      <c r="D48" s="251"/>
      <c r="E48" s="251"/>
      <c r="F48" s="252"/>
      <c r="G48" s="252"/>
      <c r="H48" s="252"/>
      <c r="I48" s="253"/>
      <c r="J48" s="253"/>
      <c r="K48" s="253"/>
      <c r="L48" s="253"/>
      <c r="M48" s="253"/>
      <c r="N48" s="253"/>
      <c r="O48" s="253"/>
    </row>
    <row r="49" spans="1:15" ht="20.25" customHeight="1">
      <c r="A49" s="521" t="s">
        <v>276</v>
      </c>
      <c r="B49" s="521"/>
      <c r="C49" s="521"/>
      <c r="D49" s="521"/>
      <c r="E49" s="521"/>
      <c r="F49" s="521"/>
      <c r="G49" s="521"/>
      <c r="H49" s="521"/>
      <c r="I49" s="521"/>
      <c r="J49" s="521"/>
      <c r="K49" s="521"/>
      <c r="L49" s="521"/>
      <c r="M49" s="521"/>
      <c r="N49" s="521"/>
      <c r="O49" s="521"/>
    </row>
    <row r="50" spans="1:15" ht="9" customHeight="1">
      <c r="A50" s="241"/>
      <c r="B50" s="242"/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236"/>
      <c r="N50" s="236"/>
      <c r="O50" s="236"/>
    </row>
    <row r="51" spans="1:15" ht="75" customHeight="1">
      <c r="A51" s="254" t="s">
        <v>95</v>
      </c>
      <c r="B51" s="480" t="s">
        <v>67</v>
      </c>
      <c r="C51" s="480"/>
      <c r="D51" s="480" t="s">
        <v>62</v>
      </c>
      <c r="E51" s="480"/>
      <c r="F51" s="480" t="s">
        <v>63</v>
      </c>
      <c r="G51" s="480"/>
      <c r="H51" s="480" t="s">
        <v>78</v>
      </c>
      <c r="I51" s="480"/>
      <c r="J51" s="480"/>
      <c r="K51" s="509" t="s">
        <v>76</v>
      </c>
      <c r="L51" s="511"/>
      <c r="M51" s="509" t="s">
        <v>31</v>
      </c>
      <c r="N51" s="510"/>
      <c r="O51" s="511"/>
    </row>
    <row r="52" spans="1:15" ht="12.75" customHeight="1">
      <c r="A52" s="232">
        <v>1</v>
      </c>
      <c r="B52" s="498">
        <v>2</v>
      </c>
      <c r="C52" s="498"/>
      <c r="D52" s="498">
        <v>3</v>
      </c>
      <c r="E52" s="498"/>
      <c r="F52" s="498">
        <v>4</v>
      </c>
      <c r="G52" s="498"/>
      <c r="H52" s="498">
        <v>5</v>
      </c>
      <c r="I52" s="498"/>
      <c r="J52" s="498"/>
      <c r="K52" s="498">
        <v>6</v>
      </c>
      <c r="L52" s="498"/>
      <c r="M52" s="478">
        <v>7</v>
      </c>
      <c r="N52" s="537"/>
      <c r="O52" s="479"/>
    </row>
    <row r="53" spans="1:15" ht="20.100000000000001" customHeight="1">
      <c r="A53" s="233"/>
      <c r="B53" s="499"/>
      <c r="C53" s="499"/>
      <c r="D53" s="489"/>
      <c r="E53" s="489"/>
      <c r="F53" s="500" t="s">
        <v>181</v>
      </c>
      <c r="G53" s="500"/>
      <c r="H53" s="522"/>
      <c r="I53" s="522"/>
      <c r="J53" s="522"/>
      <c r="K53" s="474"/>
      <c r="L53" s="475"/>
      <c r="M53" s="489"/>
      <c r="N53" s="489"/>
      <c r="O53" s="489"/>
    </row>
    <row r="54" spans="1:15" ht="20.100000000000001" customHeight="1">
      <c r="A54" s="233"/>
      <c r="B54" s="518"/>
      <c r="C54" s="519"/>
      <c r="D54" s="486"/>
      <c r="E54" s="488"/>
      <c r="F54" s="496"/>
      <c r="G54" s="497"/>
      <c r="H54" s="513"/>
      <c r="I54" s="514"/>
      <c r="J54" s="515"/>
      <c r="K54" s="474"/>
      <c r="L54" s="475"/>
      <c r="M54" s="486"/>
      <c r="N54" s="487"/>
      <c r="O54" s="488"/>
    </row>
    <row r="55" spans="1:15" ht="20.100000000000001" customHeight="1">
      <c r="A55" s="233"/>
      <c r="B55" s="516"/>
      <c r="C55" s="517"/>
      <c r="D55" s="486"/>
      <c r="E55" s="488"/>
      <c r="F55" s="496"/>
      <c r="G55" s="497"/>
      <c r="H55" s="513"/>
      <c r="I55" s="514"/>
      <c r="J55" s="515"/>
      <c r="K55" s="474"/>
      <c r="L55" s="475"/>
      <c r="M55" s="486"/>
      <c r="N55" s="487"/>
      <c r="O55" s="488"/>
    </row>
    <row r="56" spans="1:15" ht="20.100000000000001" customHeight="1">
      <c r="A56" s="255" t="s">
        <v>51</v>
      </c>
      <c r="B56" s="485" t="s">
        <v>32</v>
      </c>
      <c r="C56" s="485"/>
      <c r="D56" s="485" t="s">
        <v>32</v>
      </c>
      <c r="E56" s="485"/>
      <c r="F56" s="485" t="s">
        <v>32</v>
      </c>
      <c r="G56" s="485"/>
      <c r="H56" s="522"/>
      <c r="I56" s="522"/>
      <c r="J56" s="522"/>
      <c r="K56" s="476">
        <f>SUM(K53:L55)</f>
        <v>0</v>
      </c>
      <c r="L56" s="477"/>
      <c r="M56" s="489"/>
      <c r="N56" s="489"/>
      <c r="O56" s="489"/>
    </row>
    <row r="57" spans="1:15" ht="6.75" customHeight="1">
      <c r="A57" s="252"/>
      <c r="B57" s="234"/>
      <c r="C57" s="234"/>
      <c r="D57" s="234"/>
      <c r="E57" s="234"/>
      <c r="F57" s="234"/>
      <c r="G57" s="234"/>
      <c r="H57" s="234"/>
      <c r="I57" s="234"/>
      <c r="J57" s="234"/>
      <c r="K57" s="235"/>
      <c r="L57" s="235"/>
      <c r="M57" s="235"/>
      <c r="N57" s="235"/>
      <c r="O57" s="235"/>
    </row>
    <row r="58" spans="1:15" ht="21.75" customHeight="1">
      <c r="A58" s="521" t="s">
        <v>277</v>
      </c>
      <c r="B58" s="521"/>
      <c r="C58" s="521"/>
      <c r="D58" s="521"/>
      <c r="E58" s="521"/>
      <c r="F58" s="521"/>
      <c r="G58" s="521"/>
      <c r="H58" s="521"/>
      <c r="I58" s="521"/>
      <c r="J58" s="521"/>
      <c r="K58" s="521"/>
      <c r="L58" s="521"/>
      <c r="M58" s="521"/>
      <c r="N58" s="521"/>
      <c r="O58" s="521"/>
    </row>
    <row r="59" spans="1:15" ht="5.25" customHeight="1">
      <c r="A59" s="253"/>
      <c r="B59" s="256"/>
      <c r="C59" s="253"/>
      <c r="D59" s="253"/>
      <c r="E59" s="253"/>
      <c r="F59" s="253"/>
      <c r="G59" s="253"/>
      <c r="H59" s="253"/>
      <c r="I59" s="257"/>
      <c r="J59" s="236"/>
      <c r="K59" s="236"/>
      <c r="L59" s="236"/>
      <c r="M59" s="236"/>
      <c r="N59" s="236"/>
      <c r="O59" s="236"/>
    </row>
    <row r="60" spans="1:15" ht="42.75" customHeight="1">
      <c r="A60" s="480" t="s">
        <v>61</v>
      </c>
      <c r="B60" s="480"/>
      <c r="C60" s="480"/>
      <c r="D60" s="480" t="s">
        <v>173</v>
      </c>
      <c r="E60" s="480"/>
      <c r="F60" s="480" t="s">
        <v>174</v>
      </c>
      <c r="G60" s="480"/>
      <c r="H60" s="480"/>
      <c r="I60" s="480"/>
      <c r="J60" s="480" t="s">
        <v>177</v>
      </c>
      <c r="K60" s="480"/>
      <c r="L60" s="480"/>
      <c r="M60" s="480"/>
      <c r="N60" s="480" t="s">
        <v>178</v>
      </c>
      <c r="O60" s="480"/>
    </row>
    <row r="61" spans="1:15" ht="33" customHeight="1">
      <c r="A61" s="480"/>
      <c r="B61" s="480"/>
      <c r="C61" s="480"/>
      <c r="D61" s="480"/>
      <c r="E61" s="480"/>
      <c r="F61" s="485" t="s">
        <v>175</v>
      </c>
      <c r="G61" s="485"/>
      <c r="H61" s="480" t="s">
        <v>176</v>
      </c>
      <c r="I61" s="480"/>
      <c r="J61" s="485" t="s">
        <v>175</v>
      </c>
      <c r="K61" s="485"/>
      <c r="L61" s="480" t="s">
        <v>176</v>
      </c>
      <c r="M61" s="480"/>
      <c r="N61" s="480"/>
      <c r="O61" s="480"/>
    </row>
    <row r="62" spans="1:15" ht="12.75" customHeight="1">
      <c r="A62" s="482">
        <v>1</v>
      </c>
      <c r="B62" s="482"/>
      <c r="C62" s="482"/>
      <c r="D62" s="483">
        <v>2</v>
      </c>
      <c r="E62" s="484"/>
      <c r="F62" s="483">
        <v>3</v>
      </c>
      <c r="G62" s="484"/>
      <c r="H62" s="478">
        <v>4</v>
      </c>
      <c r="I62" s="479"/>
      <c r="J62" s="478">
        <v>5</v>
      </c>
      <c r="K62" s="479"/>
      <c r="L62" s="478">
        <v>6</v>
      </c>
      <c r="M62" s="479"/>
      <c r="N62" s="478">
        <v>7</v>
      </c>
      <c r="O62" s="479"/>
    </row>
    <row r="63" spans="1:15" ht="21.95" customHeight="1">
      <c r="A63" s="481" t="s">
        <v>222</v>
      </c>
      <c r="B63" s="481"/>
      <c r="C63" s="481"/>
      <c r="D63" s="474"/>
      <c r="E63" s="475"/>
      <c r="F63" s="474"/>
      <c r="G63" s="475"/>
      <c r="H63" s="474"/>
      <c r="I63" s="475"/>
      <c r="J63" s="474"/>
      <c r="K63" s="475"/>
      <c r="L63" s="474"/>
      <c r="M63" s="475"/>
      <c r="N63" s="474"/>
      <c r="O63" s="475"/>
    </row>
    <row r="64" spans="1:15" ht="13.5" customHeight="1">
      <c r="A64" s="473" t="s">
        <v>88</v>
      </c>
      <c r="B64" s="473"/>
      <c r="C64" s="473"/>
      <c r="D64" s="474"/>
      <c r="E64" s="475"/>
      <c r="F64" s="474"/>
      <c r="G64" s="475"/>
      <c r="H64" s="474"/>
      <c r="I64" s="475"/>
      <c r="J64" s="474"/>
      <c r="K64" s="475"/>
      <c r="L64" s="474"/>
      <c r="M64" s="475"/>
      <c r="N64" s="474"/>
      <c r="O64" s="475"/>
    </row>
    <row r="65" spans="1:15" ht="21.95" customHeight="1">
      <c r="A65" s="481"/>
      <c r="B65" s="481"/>
      <c r="C65" s="481"/>
      <c r="D65" s="474"/>
      <c r="E65" s="475"/>
      <c r="F65" s="474"/>
      <c r="G65" s="475"/>
      <c r="H65" s="474"/>
      <c r="I65" s="475"/>
      <c r="J65" s="474"/>
      <c r="K65" s="475"/>
      <c r="L65" s="474"/>
      <c r="M65" s="475"/>
      <c r="N65" s="474"/>
      <c r="O65" s="475"/>
    </row>
    <row r="66" spans="1:15" ht="21.95" customHeight="1">
      <c r="A66" s="481" t="s">
        <v>223</v>
      </c>
      <c r="B66" s="481"/>
      <c r="C66" s="481"/>
      <c r="D66" s="474"/>
      <c r="E66" s="475"/>
      <c r="F66" s="474"/>
      <c r="G66" s="475"/>
      <c r="H66" s="474"/>
      <c r="I66" s="475"/>
      <c r="J66" s="474"/>
      <c r="K66" s="475"/>
      <c r="L66" s="474"/>
      <c r="M66" s="475"/>
      <c r="N66" s="474"/>
      <c r="O66" s="475"/>
    </row>
    <row r="67" spans="1:15" ht="13.5" customHeight="1">
      <c r="A67" s="473" t="s">
        <v>483</v>
      </c>
      <c r="B67" s="473"/>
      <c r="C67" s="473"/>
      <c r="D67" s="474"/>
      <c r="E67" s="475"/>
      <c r="F67" s="474"/>
      <c r="G67" s="475"/>
      <c r="H67" s="474"/>
      <c r="I67" s="475"/>
      <c r="J67" s="474"/>
      <c r="K67" s="475"/>
      <c r="L67" s="474"/>
      <c r="M67" s="475"/>
      <c r="N67" s="474"/>
      <c r="O67" s="475"/>
    </row>
    <row r="68" spans="1:15" ht="21.95" customHeight="1">
      <c r="A68" s="481"/>
      <c r="B68" s="481"/>
      <c r="C68" s="481"/>
      <c r="D68" s="474"/>
      <c r="E68" s="475"/>
      <c r="F68" s="474"/>
      <c r="G68" s="475"/>
      <c r="H68" s="474"/>
      <c r="I68" s="475"/>
      <c r="J68" s="474"/>
      <c r="K68" s="475"/>
      <c r="L68" s="474"/>
      <c r="M68" s="475"/>
      <c r="N68" s="474"/>
      <c r="O68" s="475"/>
    </row>
    <row r="69" spans="1:15" ht="21.95" customHeight="1">
      <c r="A69" s="481" t="s">
        <v>224</v>
      </c>
      <c r="B69" s="481"/>
      <c r="C69" s="481"/>
      <c r="D69" s="474"/>
      <c r="E69" s="475"/>
      <c r="F69" s="474"/>
      <c r="G69" s="475"/>
      <c r="H69" s="474"/>
      <c r="I69" s="475"/>
      <c r="J69" s="474"/>
      <c r="K69" s="475"/>
      <c r="L69" s="474"/>
      <c r="M69" s="475"/>
      <c r="N69" s="474"/>
      <c r="O69" s="475"/>
    </row>
    <row r="70" spans="1:15" ht="12.75" customHeight="1">
      <c r="A70" s="473" t="s">
        <v>88</v>
      </c>
      <c r="B70" s="473"/>
      <c r="C70" s="473"/>
      <c r="D70" s="474"/>
      <c r="E70" s="475"/>
      <c r="F70" s="474"/>
      <c r="G70" s="475"/>
      <c r="H70" s="474"/>
      <c r="I70" s="475"/>
      <c r="J70" s="474"/>
      <c r="K70" s="475"/>
      <c r="L70" s="474"/>
      <c r="M70" s="475"/>
      <c r="N70" s="474"/>
      <c r="O70" s="475"/>
    </row>
    <row r="71" spans="1:15" ht="21.95" customHeight="1">
      <c r="A71" s="481"/>
      <c r="B71" s="481"/>
      <c r="C71" s="481"/>
      <c r="D71" s="474"/>
      <c r="E71" s="475"/>
      <c r="F71" s="474"/>
      <c r="G71" s="475"/>
      <c r="H71" s="474"/>
      <c r="I71" s="475"/>
      <c r="J71" s="474"/>
      <c r="K71" s="475"/>
      <c r="L71" s="474"/>
      <c r="M71" s="475"/>
      <c r="N71" s="474"/>
      <c r="O71" s="475"/>
    </row>
    <row r="72" spans="1:15" ht="21.95" customHeight="1">
      <c r="A72" s="481" t="s">
        <v>51</v>
      </c>
      <c r="B72" s="481"/>
      <c r="C72" s="481"/>
      <c r="D72" s="474"/>
      <c r="E72" s="475"/>
      <c r="F72" s="474"/>
      <c r="G72" s="475"/>
      <c r="H72" s="474"/>
      <c r="I72" s="475"/>
      <c r="J72" s="474"/>
      <c r="K72" s="475"/>
      <c r="L72" s="474"/>
      <c r="M72" s="475"/>
      <c r="N72" s="474"/>
      <c r="O72" s="475"/>
    </row>
    <row r="73" spans="1:15">
      <c r="A73" s="236"/>
      <c r="B73" s="242"/>
      <c r="C73" s="258"/>
      <c r="D73" s="258"/>
      <c r="E73" s="258"/>
      <c r="F73" s="236"/>
      <c r="G73" s="236"/>
      <c r="H73" s="236"/>
      <c r="I73" s="236"/>
      <c r="J73" s="236"/>
      <c r="K73" s="236"/>
      <c r="L73" s="236"/>
      <c r="M73" s="236"/>
      <c r="N73" s="236"/>
      <c r="O73" s="236"/>
    </row>
    <row r="74" spans="1:15">
      <c r="A74" s="236"/>
      <c r="B74" s="242"/>
      <c r="C74" s="258"/>
      <c r="D74" s="258"/>
      <c r="E74" s="258"/>
      <c r="F74" s="236"/>
      <c r="G74" s="236"/>
      <c r="H74" s="236"/>
      <c r="I74" s="236"/>
      <c r="J74" s="236"/>
      <c r="K74" s="236"/>
      <c r="L74" s="236"/>
      <c r="M74" s="236"/>
      <c r="N74" s="236"/>
      <c r="O74" s="236"/>
    </row>
    <row r="75" spans="1:15">
      <c r="A75" s="236"/>
      <c r="B75" s="242"/>
      <c r="C75" s="258"/>
      <c r="D75" s="258"/>
      <c r="E75" s="258"/>
      <c r="F75" s="236"/>
      <c r="G75" s="236"/>
      <c r="H75" s="236"/>
      <c r="I75" s="236"/>
      <c r="J75" s="236"/>
      <c r="K75" s="236"/>
      <c r="L75" s="236"/>
      <c r="M75" s="236"/>
      <c r="N75" s="236"/>
      <c r="O75" s="236"/>
    </row>
    <row r="76" spans="1:15">
      <c r="A76" s="236"/>
      <c r="B76" s="242"/>
      <c r="C76" s="258"/>
      <c r="D76" s="258"/>
      <c r="E76" s="258"/>
      <c r="F76" s="236"/>
      <c r="G76" s="236"/>
      <c r="H76" s="236"/>
      <c r="I76" s="236"/>
      <c r="J76" s="236"/>
      <c r="K76" s="236"/>
      <c r="L76" s="236"/>
      <c r="M76" s="236"/>
      <c r="N76" s="236"/>
      <c r="O76" s="236"/>
    </row>
    <row r="77" spans="1:15">
      <c r="A77" s="236"/>
      <c r="B77" s="242"/>
      <c r="C77" s="258"/>
      <c r="D77" s="258"/>
      <c r="E77" s="258"/>
      <c r="F77" s="236"/>
      <c r="G77" s="236"/>
      <c r="H77" s="236"/>
      <c r="I77" s="236"/>
      <c r="J77" s="236"/>
      <c r="K77" s="236"/>
      <c r="L77" s="236"/>
      <c r="M77" s="236"/>
      <c r="N77" s="236"/>
      <c r="O77" s="236"/>
    </row>
    <row r="78" spans="1:15">
      <c r="A78" s="236"/>
      <c r="B78" s="242"/>
      <c r="C78" s="258"/>
      <c r="D78" s="258"/>
      <c r="E78" s="258"/>
      <c r="F78" s="236"/>
      <c r="G78" s="236"/>
      <c r="H78" s="236"/>
      <c r="I78" s="236"/>
      <c r="J78" s="236"/>
      <c r="K78" s="236"/>
      <c r="L78" s="236"/>
      <c r="M78" s="236"/>
      <c r="N78" s="236"/>
      <c r="O78" s="236"/>
    </row>
    <row r="79" spans="1:15">
      <c r="A79" s="213"/>
      <c r="C79" s="19"/>
      <c r="D79" s="19"/>
      <c r="E79" s="19"/>
      <c r="F79" s="213"/>
      <c r="G79" s="213"/>
      <c r="H79" s="213"/>
      <c r="I79" s="213"/>
      <c r="J79" s="213"/>
      <c r="K79" s="213"/>
      <c r="L79" s="213"/>
      <c r="M79" s="213"/>
      <c r="N79" s="213"/>
      <c r="O79" s="213"/>
    </row>
    <row r="80" spans="1:15">
      <c r="A80" s="213"/>
      <c r="C80" s="19"/>
      <c r="D80" s="19"/>
      <c r="E80" s="19"/>
      <c r="F80" s="213"/>
      <c r="G80" s="213"/>
      <c r="H80" s="213"/>
      <c r="I80" s="213"/>
      <c r="J80" s="213"/>
      <c r="K80" s="213"/>
      <c r="L80" s="213"/>
      <c r="M80" s="213"/>
      <c r="N80" s="213"/>
      <c r="O80" s="213"/>
    </row>
    <row r="81" spans="1:15">
      <c r="A81" s="213"/>
      <c r="C81" s="19"/>
      <c r="D81" s="19"/>
      <c r="E81" s="19"/>
      <c r="F81" s="213"/>
      <c r="G81" s="213"/>
      <c r="H81" s="213"/>
      <c r="I81" s="213"/>
      <c r="J81" s="213"/>
      <c r="K81" s="213"/>
      <c r="L81" s="213"/>
      <c r="M81" s="213"/>
      <c r="N81" s="213"/>
      <c r="O81" s="213"/>
    </row>
    <row r="82" spans="1:15">
      <c r="A82" s="213"/>
      <c r="C82" s="19"/>
      <c r="D82" s="19"/>
      <c r="E82" s="19"/>
      <c r="F82" s="213"/>
      <c r="G82" s="213"/>
      <c r="H82" s="213"/>
      <c r="I82" s="213"/>
      <c r="J82" s="213"/>
      <c r="K82" s="213"/>
      <c r="L82" s="213"/>
      <c r="M82" s="213"/>
      <c r="N82" s="213"/>
      <c r="O82" s="213"/>
    </row>
    <row r="83" spans="1:15">
      <c r="A83" s="209"/>
      <c r="C83" s="19"/>
      <c r="D83" s="19"/>
      <c r="E83" s="19"/>
      <c r="F83" s="209"/>
      <c r="G83" s="209"/>
      <c r="H83" s="209"/>
      <c r="I83" s="209"/>
      <c r="J83" s="209"/>
      <c r="K83" s="209"/>
      <c r="L83" s="209"/>
      <c r="M83" s="209"/>
      <c r="N83" s="209"/>
      <c r="O83" s="209"/>
    </row>
    <row r="84" spans="1:15">
      <c r="A84" s="209"/>
      <c r="C84" s="19"/>
      <c r="D84" s="19"/>
      <c r="E84" s="19"/>
      <c r="F84" s="209"/>
      <c r="G84" s="209"/>
      <c r="H84" s="209"/>
      <c r="I84" s="209"/>
      <c r="J84" s="209"/>
      <c r="K84" s="209"/>
      <c r="L84" s="209"/>
      <c r="M84" s="209"/>
      <c r="N84" s="209"/>
      <c r="O84" s="209"/>
    </row>
    <row r="85" spans="1:15">
      <c r="A85" s="209"/>
      <c r="C85" s="19"/>
      <c r="D85" s="19"/>
      <c r="E85" s="19"/>
      <c r="F85" s="209"/>
      <c r="G85" s="209"/>
      <c r="H85" s="209"/>
      <c r="I85" s="209"/>
      <c r="J85" s="209"/>
      <c r="K85" s="209"/>
      <c r="L85" s="209"/>
      <c r="M85" s="209"/>
      <c r="N85" s="209"/>
      <c r="O85" s="209"/>
    </row>
    <row r="86" spans="1:15">
      <c r="A86" s="209"/>
      <c r="C86" s="19"/>
      <c r="D86" s="19"/>
      <c r="E86" s="19"/>
      <c r="F86" s="209"/>
      <c r="G86" s="209"/>
      <c r="H86" s="209"/>
      <c r="I86" s="209"/>
      <c r="J86" s="209"/>
      <c r="K86" s="209"/>
      <c r="L86" s="209"/>
      <c r="M86" s="209"/>
      <c r="N86" s="209"/>
      <c r="O86" s="209"/>
    </row>
  </sheetData>
  <mergeCells count="301"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3" zoomScale="55" zoomScaleNormal="75" zoomScaleSheetLayoutView="55" workbookViewId="0">
      <selection activeCell="AQ10" sqref="AQ10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R1" s="18"/>
      <c r="S1" s="18"/>
      <c r="T1" s="18"/>
      <c r="U1" s="18"/>
      <c r="V1" s="18"/>
      <c r="AD1" s="468" t="s">
        <v>172</v>
      </c>
      <c r="AE1" s="468"/>
      <c r="AF1" s="468"/>
    </row>
    <row r="2" spans="1:32" ht="18.75" hidden="1" customHeight="1" outlineLevel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R2" s="18"/>
      <c r="S2" s="18"/>
      <c r="T2" s="18"/>
      <c r="U2" s="18"/>
      <c r="V2" s="18"/>
      <c r="AD2" s="468"/>
      <c r="AE2" s="468"/>
      <c r="AF2" s="468"/>
    </row>
    <row r="3" spans="1:32" ht="20.25" customHeight="1" collapsed="1">
      <c r="A3" s="12"/>
      <c r="B3" s="12"/>
      <c r="C3" s="82" t="s">
        <v>278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</row>
    <row r="4" spans="1:32" ht="9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</row>
    <row r="5" spans="1:32" ht="18" customHeight="1">
      <c r="A5" s="566" t="s">
        <v>47</v>
      </c>
      <c r="B5" s="578" t="s">
        <v>140</v>
      </c>
      <c r="C5" s="579"/>
      <c r="D5" s="571" t="s">
        <v>141</v>
      </c>
      <c r="E5" s="572"/>
      <c r="F5" s="572"/>
      <c r="G5" s="550" t="s">
        <v>251</v>
      </c>
      <c r="H5" s="550"/>
      <c r="I5" s="550"/>
      <c r="J5" s="550"/>
      <c r="K5" s="550"/>
      <c r="L5" s="550"/>
      <c r="M5" s="550"/>
      <c r="N5" s="571" t="s">
        <v>142</v>
      </c>
      <c r="O5" s="572"/>
      <c r="P5" s="572"/>
      <c r="Q5" s="435"/>
      <c r="R5" s="585" t="s">
        <v>215</v>
      </c>
      <c r="S5" s="586"/>
      <c r="T5" s="586"/>
      <c r="U5" s="586"/>
      <c r="V5" s="586"/>
      <c r="W5" s="586"/>
      <c r="X5" s="586"/>
      <c r="Y5" s="586"/>
      <c r="Z5" s="586"/>
      <c r="AA5" s="586"/>
      <c r="AB5" s="586"/>
      <c r="AC5" s="586"/>
      <c r="AD5" s="586"/>
      <c r="AE5" s="586"/>
      <c r="AF5" s="587"/>
    </row>
    <row r="6" spans="1:32" ht="53.25" customHeight="1">
      <c r="A6" s="567"/>
      <c r="B6" s="580"/>
      <c r="C6" s="581"/>
      <c r="D6" s="573"/>
      <c r="E6" s="574"/>
      <c r="F6" s="574"/>
      <c r="G6" s="550"/>
      <c r="H6" s="550"/>
      <c r="I6" s="550"/>
      <c r="J6" s="550"/>
      <c r="K6" s="550"/>
      <c r="L6" s="550"/>
      <c r="M6" s="550"/>
      <c r="N6" s="573"/>
      <c r="O6" s="574"/>
      <c r="P6" s="574"/>
      <c r="Q6" s="436"/>
      <c r="R6" s="568" t="s">
        <v>143</v>
      </c>
      <c r="S6" s="569"/>
      <c r="T6" s="570"/>
      <c r="U6" s="568" t="s">
        <v>144</v>
      </c>
      <c r="V6" s="569"/>
      <c r="W6" s="570"/>
      <c r="X6" s="568" t="s">
        <v>36</v>
      </c>
      <c r="Y6" s="569"/>
      <c r="Z6" s="570"/>
      <c r="AA6" s="585" t="s">
        <v>145</v>
      </c>
      <c r="AB6" s="586"/>
      <c r="AC6" s="587"/>
      <c r="AD6" s="585" t="s">
        <v>146</v>
      </c>
      <c r="AE6" s="586"/>
      <c r="AF6" s="587"/>
    </row>
    <row r="7" spans="1:32" ht="12.75" customHeight="1">
      <c r="A7" s="167">
        <v>1</v>
      </c>
      <c r="B7" s="594">
        <v>2</v>
      </c>
      <c r="C7" s="595"/>
      <c r="D7" s="575">
        <v>3</v>
      </c>
      <c r="E7" s="576"/>
      <c r="F7" s="576"/>
      <c r="G7" s="582">
        <v>4</v>
      </c>
      <c r="H7" s="582"/>
      <c r="I7" s="582"/>
      <c r="J7" s="582"/>
      <c r="K7" s="582"/>
      <c r="L7" s="582"/>
      <c r="M7" s="582"/>
      <c r="N7" s="575">
        <v>5</v>
      </c>
      <c r="O7" s="576"/>
      <c r="P7" s="576"/>
      <c r="Q7" s="577"/>
      <c r="R7" s="588">
        <v>6</v>
      </c>
      <c r="S7" s="589"/>
      <c r="T7" s="590"/>
      <c r="U7" s="588">
        <v>7</v>
      </c>
      <c r="V7" s="589"/>
      <c r="W7" s="590"/>
      <c r="X7" s="591">
        <v>8</v>
      </c>
      <c r="Y7" s="592"/>
      <c r="Z7" s="593"/>
      <c r="AA7" s="591">
        <v>9</v>
      </c>
      <c r="AB7" s="592"/>
      <c r="AC7" s="593"/>
      <c r="AD7" s="591">
        <v>10</v>
      </c>
      <c r="AE7" s="592"/>
      <c r="AF7" s="593"/>
    </row>
    <row r="8" spans="1:32" ht="15" customHeight="1">
      <c r="A8" s="53"/>
      <c r="B8" s="596"/>
      <c r="C8" s="597"/>
      <c r="D8" s="627"/>
      <c r="E8" s="628"/>
      <c r="F8" s="628"/>
      <c r="G8" s="547"/>
      <c r="H8" s="547"/>
      <c r="I8" s="547"/>
      <c r="J8" s="547"/>
      <c r="K8" s="547"/>
      <c r="L8" s="547"/>
      <c r="M8" s="547"/>
      <c r="N8" s="545">
        <f>SUM(R8,U8,X8,AA8,AD8)</f>
        <v>0</v>
      </c>
      <c r="O8" s="583"/>
      <c r="P8" s="583"/>
      <c r="Q8" s="546"/>
      <c r="R8" s="557"/>
      <c r="S8" s="558"/>
      <c r="T8" s="559"/>
      <c r="U8" s="557"/>
      <c r="V8" s="558"/>
      <c r="W8" s="559"/>
      <c r="X8" s="557"/>
      <c r="Y8" s="558"/>
      <c r="Z8" s="559"/>
      <c r="AA8" s="557"/>
      <c r="AB8" s="558"/>
      <c r="AC8" s="559"/>
      <c r="AD8" s="557"/>
      <c r="AE8" s="558"/>
      <c r="AF8" s="559"/>
    </row>
    <row r="9" spans="1:32" ht="15" customHeight="1">
      <c r="A9" s="53"/>
      <c r="B9" s="596"/>
      <c r="C9" s="597"/>
      <c r="D9" s="627"/>
      <c r="E9" s="628"/>
      <c r="F9" s="628"/>
      <c r="G9" s="547"/>
      <c r="H9" s="547"/>
      <c r="I9" s="547"/>
      <c r="J9" s="547"/>
      <c r="K9" s="547"/>
      <c r="L9" s="547"/>
      <c r="M9" s="547"/>
      <c r="N9" s="545">
        <f>SUM(R9,U9,X9,AA9,AD9)</f>
        <v>0</v>
      </c>
      <c r="O9" s="583"/>
      <c r="P9" s="583"/>
      <c r="Q9" s="546"/>
      <c r="R9" s="557"/>
      <c r="S9" s="558"/>
      <c r="T9" s="559"/>
      <c r="U9" s="557"/>
      <c r="V9" s="558"/>
      <c r="W9" s="559"/>
      <c r="X9" s="557"/>
      <c r="Y9" s="558"/>
      <c r="Z9" s="559"/>
      <c r="AA9" s="557"/>
      <c r="AB9" s="558"/>
      <c r="AC9" s="559"/>
      <c r="AD9" s="557"/>
      <c r="AE9" s="558"/>
      <c r="AF9" s="559"/>
    </row>
    <row r="10" spans="1:32" ht="15" customHeight="1">
      <c r="A10" s="53"/>
      <c r="B10" s="596"/>
      <c r="C10" s="597"/>
      <c r="D10" s="627"/>
      <c r="E10" s="628"/>
      <c r="F10" s="628"/>
      <c r="G10" s="547"/>
      <c r="H10" s="547"/>
      <c r="I10" s="547"/>
      <c r="J10" s="547"/>
      <c r="K10" s="547"/>
      <c r="L10" s="547"/>
      <c r="M10" s="547"/>
      <c r="N10" s="545">
        <f>SUM(R10,U10,X10,AA10,AD10)</f>
        <v>0</v>
      </c>
      <c r="O10" s="583"/>
      <c r="P10" s="583"/>
      <c r="Q10" s="546"/>
      <c r="R10" s="557"/>
      <c r="S10" s="558"/>
      <c r="T10" s="559"/>
      <c r="U10" s="557"/>
      <c r="V10" s="558"/>
      <c r="W10" s="559"/>
      <c r="X10" s="557"/>
      <c r="Y10" s="558"/>
      <c r="Z10" s="559"/>
      <c r="AA10" s="557"/>
      <c r="AB10" s="558"/>
      <c r="AC10" s="559"/>
      <c r="AD10" s="557"/>
      <c r="AE10" s="558"/>
      <c r="AF10" s="559"/>
    </row>
    <row r="11" spans="1:32" ht="15" customHeight="1">
      <c r="A11" s="53"/>
      <c r="B11" s="596"/>
      <c r="C11" s="597"/>
      <c r="D11" s="627"/>
      <c r="E11" s="628"/>
      <c r="F11" s="628"/>
      <c r="G11" s="547"/>
      <c r="H11" s="547"/>
      <c r="I11" s="547"/>
      <c r="J11" s="547"/>
      <c r="K11" s="547"/>
      <c r="L11" s="547"/>
      <c r="M11" s="547"/>
      <c r="N11" s="545">
        <f>SUM(R11,U11,X11,AA11,AD11)</f>
        <v>0</v>
      </c>
      <c r="O11" s="583"/>
      <c r="P11" s="583"/>
      <c r="Q11" s="546"/>
      <c r="R11" s="557"/>
      <c r="S11" s="558"/>
      <c r="T11" s="559"/>
      <c r="U11" s="557"/>
      <c r="V11" s="558"/>
      <c r="W11" s="559"/>
      <c r="X11" s="557"/>
      <c r="Y11" s="558"/>
      <c r="Z11" s="559"/>
      <c r="AA11" s="557"/>
      <c r="AB11" s="558"/>
      <c r="AC11" s="559"/>
      <c r="AD11" s="557"/>
      <c r="AE11" s="558"/>
      <c r="AF11" s="559"/>
    </row>
    <row r="12" spans="1:32" ht="15" customHeight="1">
      <c r="A12" s="53"/>
      <c r="B12" s="596"/>
      <c r="C12" s="597"/>
      <c r="D12" s="627"/>
      <c r="E12" s="628"/>
      <c r="F12" s="628"/>
      <c r="G12" s="547"/>
      <c r="H12" s="547"/>
      <c r="I12" s="547"/>
      <c r="J12" s="547"/>
      <c r="K12" s="547"/>
      <c r="L12" s="547"/>
      <c r="M12" s="547"/>
      <c r="N12" s="545">
        <f>SUM(R12,U12,X12,AA12,AD12)</f>
        <v>0</v>
      </c>
      <c r="O12" s="583"/>
      <c r="P12" s="583"/>
      <c r="Q12" s="546"/>
      <c r="R12" s="557"/>
      <c r="S12" s="558"/>
      <c r="T12" s="559"/>
      <c r="U12" s="557"/>
      <c r="V12" s="558"/>
      <c r="W12" s="559"/>
      <c r="X12" s="557"/>
      <c r="Y12" s="558"/>
      <c r="Z12" s="559"/>
      <c r="AA12" s="557"/>
      <c r="AB12" s="558"/>
      <c r="AC12" s="559"/>
      <c r="AD12" s="557"/>
      <c r="AE12" s="558"/>
      <c r="AF12" s="559"/>
    </row>
    <row r="13" spans="1:32" ht="20.25" customHeight="1">
      <c r="A13" s="624" t="s">
        <v>51</v>
      </c>
      <c r="B13" s="625"/>
      <c r="C13" s="625"/>
      <c r="D13" s="625"/>
      <c r="E13" s="625"/>
      <c r="F13" s="625"/>
      <c r="G13" s="625"/>
      <c r="H13" s="625"/>
      <c r="I13" s="625"/>
      <c r="J13" s="625"/>
      <c r="K13" s="625"/>
      <c r="L13" s="625"/>
      <c r="M13" s="626"/>
      <c r="N13" s="545">
        <f>SUM(N8:Q12)</f>
        <v>0</v>
      </c>
      <c r="O13" s="583"/>
      <c r="P13" s="583"/>
      <c r="Q13" s="546"/>
      <c r="R13" s="545">
        <f>SUM(R8:T12)</f>
        <v>0</v>
      </c>
      <c r="S13" s="583"/>
      <c r="T13" s="546"/>
      <c r="U13" s="545">
        <f>SUM(U8:W12)</f>
        <v>0</v>
      </c>
      <c r="V13" s="583"/>
      <c r="W13" s="546"/>
      <c r="X13" s="545">
        <f>SUM(X8:Z12)</f>
        <v>0</v>
      </c>
      <c r="Y13" s="583"/>
      <c r="Z13" s="546"/>
      <c r="AA13" s="545">
        <f>SUM(AA8:AC12)</f>
        <v>0</v>
      </c>
      <c r="AB13" s="583"/>
      <c r="AC13" s="546"/>
      <c r="AD13" s="545">
        <f>SUM(AD8:AF12)</f>
        <v>0</v>
      </c>
      <c r="AE13" s="583"/>
      <c r="AF13" s="546"/>
    </row>
    <row r="14" spans="1:32" ht="7.5" customHeight="1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7"/>
      <c r="AF14" s="87"/>
    </row>
    <row r="15" spans="1:32" s="24" customFormat="1" ht="16.5" customHeight="1">
      <c r="A15" s="82"/>
      <c r="B15" s="82"/>
      <c r="C15" s="82" t="s">
        <v>279</v>
      </c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</row>
    <row r="16" spans="1:32" s="24" customFormat="1" ht="8.25" customHeight="1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</row>
    <row r="17" spans="1:32" ht="17.25" customHeight="1">
      <c r="A17" s="446" t="s">
        <v>47</v>
      </c>
      <c r="B17" s="578" t="s">
        <v>147</v>
      </c>
      <c r="C17" s="579"/>
      <c r="D17" s="550" t="s">
        <v>140</v>
      </c>
      <c r="E17" s="550"/>
      <c r="F17" s="550"/>
      <c r="G17" s="550"/>
      <c r="H17" s="550" t="s">
        <v>251</v>
      </c>
      <c r="I17" s="550"/>
      <c r="J17" s="550"/>
      <c r="K17" s="550"/>
      <c r="L17" s="550"/>
      <c r="M17" s="550"/>
      <c r="N17" s="550"/>
      <c r="O17" s="550"/>
      <c r="P17" s="550"/>
      <c r="Q17" s="550"/>
      <c r="R17" s="550" t="s">
        <v>148</v>
      </c>
      <c r="S17" s="550"/>
      <c r="T17" s="550"/>
      <c r="U17" s="550"/>
      <c r="V17" s="550"/>
      <c r="W17" s="551" t="s">
        <v>149</v>
      </c>
      <c r="X17" s="551"/>
      <c r="Y17" s="551"/>
      <c r="Z17" s="551"/>
      <c r="AA17" s="551"/>
      <c r="AB17" s="551"/>
      <c r="AC17" s="551"/>
      <c r="AD17" s="551"/>
      <c r="AE17" s="551"/>
      <c r="AF17" s="551"/>
    </row>
    <row r="18" spans="1:32" ht="20.25" customHeight="1">
      <c r="A18" s="446"/>
      <c r="B18" s="599"/>
      <c r="C18" s="601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71" t="s">
        <v>220</v>
      </c>
      <c r="X18" s="435"/>
      <c r="Y18" s="571" t="s">
        <v>175</v>
      </c>
      <c r="Z18" s="435"/>
      <c r="AA18" s="571" t="s">
        <v>176</v>
      </c>
      <c r="AB18" s="435"/>
      <c r="AC18" s="571" t="s">
        <v>198</v>
      </c>
      <c r="AD18" s="435"/>
      <c r="AE18" s="571" t="s">
        <v>199</v>
      </c>
      <c r="AF18" s="435"/>
    </row>
    <row r="19" spans="1:32" ht="9" customHeight="1">
      <c r="A19" s="446"/>
      <c r="B19" s="580"/>
      <c r="C19" s="581"/>
      <c r="D19" s="550"/>
      <c r="E19" s="550"/>
      <c r="F19" s="550"/>
      <c r="G19" s="550"/>
      <c r="H19" s="550"/>
      <c r="I19" s="550"/>
      <c r="J19" s="550"/>
      <c r="K19" s="550"/>
      <c r="L19" s="550"/>
      <c r="M19" s="550"/>
      <c r="N19" s="550"/>
      <c r="O19" s="550"/>
      <c r="P19" s="550"/>
      <c r="Q19" s="550"/>
      <c r="R19" s="550"/>
      <c r="S19" s="550"/>
      <c r="T19" s="550"/>
      <c r="U19" s="550"/>
      <c r="V19" s="550"/>
      <c r="W19" s="573"/>
      <c r="X19" s="436"/>
      <c r="Y19" s="573"/>
      <c r="Z19" s="436"/>
      <c r="AA19" s="573"/>
      <c r="AB19" s="436"/>
      <c r="AC19" s="573"/>
      <c r="AD19" s="436"/>
      <c r="AE19" s="573"/>
      <c r="AF19" s="436"/>
    </row>
    <row r="20" spans="1:32" ht="12" customHeight="1">
      <c r="A20" s="71">
        <v>1</v>
      </c>
      <c r="B20" s="606">
        <v>2</v>
      </c>
      <c r="C20" s="607"/>
      <c r="D20" s="408">
        <v>3</v>
      </c>
      <c r="E20" s="408"/>
      <c r="F20" s="408"/>
      <c r="G20" s="408"/>
      <c r="H20" s="408">
        <v>4</v>
      </c>
      <c r="I20" s="408"/>
      <c r="J20" s="408"/>
      <c r="K20" s="408"/>
      <c r="L20" s="408"/>
      <c r="M20" s="408"/>
      <c r="N20" s="408"/>
      <c r="O20" s="408"/>
      <c r="P20" s="408"/>
      <c r="Q20" s="408"/>
      <c r="R20" s="408">
        <v>5</v>
      </c>
      <c r="S20" s="408"/>
      <c r="T20" s="408"/>
      <c r="U20" s="408"/>
      <c r="V20" s="408"/>
      <c r="W20" s="466">
        <v>6</v>
      </c>
      <c r="X20" s="467"/>
      <c r="Y20" s="564">
        <v>7</v>
      </c>
      <c r="Z20" s="565"/>
      <c r="AA20" s="564">
        <v>8</v>
      </c>
      <c r="AB20" s="565"/>
      <c r="AC20" s="564">
        <v>9</v>
      </c>
      <c r="AD20" s="565"/>
      <c r="AE20" s="584">
        <v>10</v>
      </c>
      <c r="AF20" s="584"/>
    </row>
    <row r="21" spans="1:32" ht="15" customHeight="1">
      <c r="A21" s="49"/>
      <c r="B21" s="604"/>
      <c r="C21" s="605"/>
      <c r="D21" s="547"/>
      <c r="E21" s="547"/>
      <c r="F21" s="547"/>
      <c r="G21" s="547"/>
      <c r="H21" s="548"/>
      <c r="I21" s="548"/>
      <c r="J21" s="548"/>
      <c r="K21" s="548"/>
      <c r="L21" s="548"/>
      <c r="M21" s="548"/>
      <c r="N21" s="548"/>
      <c r="O21" s="548"/>
      <c r="P21" s="548"/>
      <c r="Q21" s="548"/>
      <c r="R21" s="549"/>
      <c r="S21" s="549"/>
      <c r="T21" s="549"/>
      <c r="U21" s="549"/>
      <c r="V21" s="549"/>
      <c r="W21" s="557"/>
      <c r="X21" s="559"/>
      <c r="Y21" s="557"/>
      <c r="Z21" s="559"/>
      <c r="AA21" s="557"/>
      <c r="AB21" s="559"/>
      <c r="AC21" s="545">
        <f t="shared" ref="AC21:AC26" si="0">AA21-Y21</f>
        <v>0</v>
      </c>
      <c r="AD21" s="546"/>
      <c r="AE21" s="560"/>
      <c r="AF21" s="561"/>
    </row>
    <row r="22" spans="1:32" ht="15" customHeight="1">
      <c r="A22" s="49"/>
      <c r="B22" s="604"/>
      <c r="C22" s="605"/>
      <c r="D22" s="547"/>
      <c r="E22" s="547"/>
      <c r="F22" s="547"/>
      <c r="G22" s="547"/>
      <c r="H22" s="548"/>
      <c r="I22" s="548"/>
      <c r="J22" s="548"/>
      <c r="K22" s="548"/>
      <c r="L22" s="548"/>
      <c r="M22" s="548"/>
      <c r="N22" s="548"/>
      <c r="O22" s="548"/>
      <c r="P22" s="548"/>
      <c r="Q22" s="548"/>
      <c r="R22" s="549"/>
      <c r="S22" s="549"/>
      <c r="T22" s="549"/>
      <c r="U22" s="549"/>
      <c r="V22" s="549"/>
      <c r="W22" s="557"/>
      <c r="X22" s="559"/>
      <c r="Y22" s="557"/>
      <c r="Z22" s="559"/>
      <c r="AA22" s="557"/>
      <c r="AB22" s="559"/>
      <c r="AC22" s="545">
        <f t="shared" si="0"/>
        <v>0</v>
      </c>
      <c r="AD22" s="546"/>
      <c r="AE22" s="560"/>
      <c r="AF22" s="561"/>
    </row>
    <row r="23" spans="1:32" ht="15" customHeight="1">
      <c r="A23" s="49"/>
      <c r="B23" s="604"/>
      <c r="C23" s="605"/>
      <c r="D23" s="547"/>
      <c r="E23" s="547"/>
      <c r="F23" s="547"/>
      <c r="G23" s="547"/>
      <c r="H23" s="548"/>
      <c r="I23" s="548"/>
      <c r="J23" s="548"/>
      <c r="K23" s="548"/>
      <c r="L23" s="548"/>
      <c r="M23" s="548"/>
      <c r="N23" s="548"/>
      <c r="O23" s="548"/>
      <c r="P23" s="548"/>
      <c r="Q23" s="548"/>
      <c r="R23" s="549"/>
      <c r="S23" s="549"/>
      <c r="T23" s="549"/>
      <c r="U23" s="549"/>
      <c r="V23" s="549"/>
      <c r="W23" s="557"/>
      <c r="X23" s="559"/>
      <c r="Y23" s="557"/>
      <c r="Z23" s="559"/>
      <c r="AA23" s="557"/>
      <c r="AB23" s="559"/>
      <c r="AC23" s="545">
        <f t="shared" si="0"/>
        <v>0</v>
      </c>
      <c r="AD23" s="546"/>
      <c r="AE23" s="560"/>
      <c r="AF23" s="561"/>
    </row>
    <row r="24" spans="1:32" ht="15" customHeight="1">
      <c r="A24" s="49"/>
      <c r="B24" s="604"/>
      <c r="C24" s="605"/>
      <c r="D24" s="547"/>
      <c r="E24" s="547"/>
      <c r="F24" s="547"/>
      <c r="G24" s="547"/>
      <c r="H24" s="548"/>
      <c r="I24" s="548"/>
      <c r="J24" s="548"/>
      <c r="K24" s="548"/>
      <c r="L24" s="548"/>
      <c r="M24" s="548"/>
      <c r="N24" s="548"/>
      <c r="O24" s="548"/>
      <c r="P24" s="548"/>
      <c r="Q24" s="548"/>
      <c r="R24" s="549"/>
      <c r="S24" s="549"/>
      <c r="T24" s="549"/>
      <c r="U24" s="549"/>
      <c r="V24" s="549"/>
      <c r="W24" s="557"/>
      <c r="X24" s="559"/>
      <c r="Y24" s="557"/>
      <c r="Z24" s="559"/>
      <c r="AA24" s="557"/>
      <c r="AB24" s="559"/>
      <c r="AC24" s="545">
        <f t="shared" si="0"/>
        <v>0</v>
      </c>
      <c r="AD24" s="546"/>
      <c r="AE24" s="560"/>
      <c r="AF24" s="561"/>
    </row>
    <row r="25" spans="1:32" ht="15" customHeight="1">
      <c r="A25" s="49"/>
      <c r="B25" s="604"/>
      <c r="C25" s="605"/>
      <c r="D25" s="547"/>
      <c r="E25" s="547"/>
      <c r="F25" s="547"/>
      <c r="G25" s="547"/>
      <c r="H25" s="548"/>
      <c r="I25" s="548"/>
      <c r="J25" s="548"/>
      <c r="K25" s="548"/>
      <c r="L25" s="548"/>
      <c r="M25" s="548"/>
      <c r="N25" s="548"/>
      <c r="O25" s="548"/>
      <c r="P25" s="548"/>
      <c r="Q25" s="548"/>
      <c r="R25" s="549"/>
      <c r="S25" s="549"/>
      <c r="T25" s="549"/>
      <c r="U25" s="549"/>
      <c r="V25" s="549"/>
      <c r="W25" s="557"/>
      <c r="X25" s="559"/>
      <c r="Y25" s="557"/>
      <c r="Z25" s="559"/>
      <c r="AA25" s="557"/>
      <c r="AB25" s="559"/>
      <c r="AC25" s="545">
        <f t="shared" si="0"/>
        <v>0</v>
      </c>
      <c r="AD25" s="546"/>
      <c r="AE25" s="560"/>
      <c r="AF25" s="561"/>
    </row>
    <row r="26" spans="1:32" ht="24.95" customHeight="1">
      <c r="A26" s="603" t="s">
        <v>51</v>
      </c>
      <c r="B26" s="603"/>
      <c r="C26" s="603"/>
      <c r="D26" s="603"/>
      <c r="E26" s="603"/>
      <c r="F26" s="603"/>
      <c r="G26" s="603"/>
      <c r="H26" s="603"/>
      <c r="I26" s="603"/>
      <c r="J26" s="603"/>
      <c r="K26" s="603"/>
      <c r="L26" s="603"/>
      <c r="M26" s="603"/>
      <c r="N26" s="603"/>
      <c r="O26" s="603"/>
      <c r="P26" s="603"/>
      <c r="Q26" s="603"/>
      <c r="R26" s="603"/>
      <c r="S26" s="603"/>
      <c r="T26" s="603"/>
      <c r="U26" s="603"/>
      <c r="V26" s="603"/>
      <c r="W26" s="545">
        <f>SUM(W21:X25)</f>
        <v>0</v>
      </c>
      <c r="X26" s="546"/>
      <c r="Y26" s="545">
        <f>SUM(Y21:Z25)</f>
        <v>0</v>
      </c>
      <c r="Z26" s="546"/>
      <c r="AA26" s="545">
        <f>SUM(AA21:AB25)</f>
        <v>0</v>
      </c>
      <c r="AB26" s="546"/>
      <c r="AC26" s="545">
        <f t="shared" si="0"/>
        <v>0</v>
      </c>
      <c r="AD26" s="546"/>
      <c r="AE26" s="560"/>
      <c r="AF26" s="561"/>
    </row>
    <row r="27" spans="1:32" ht="6" customHeight="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12"/>
      <c r="R27" s="90"/>
      <c r="S27" s="90"/>
      <c r="T27" s="90"/>
      <c r="U27" s="90"/>
      <c r="V27" s="90"/>
      <c r="W27" s="12"/>
      <c r="X27" s="12"/>
      <c r="Y27" s="12"/>
      <c r="Z27" s="12"/>
      <c r="AA27" s="12"/>
      <c r="AB27" s="12"/>
      <c r="AC27" s="12"/>
      <c r="AD27" s="12"/>
      <c r="AE27" s="12"/>
      <c r="AF27" s="90"/>
    </row>
    <row r="28" spans="1:32" s="24" customFormat="1" ht="15.75" customHeight="1">
      <c r="A28" s="82"/>
      <c r="B28" s="82"/>
      <c r="C28" s="82" t="s">
        <v>280</v>
      </c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</row>
    <row r="29" spans="1:32" ht="11.25" customHeight="1">
      <c r="A29" s="91"/>
      <c r="B29" s="91"/>
      <c r="C29" s="91"/>
      <c r="D29" s="91"/>
      <c r="E29" s="91"/>
      <c r="F29" s="91"/>
      <c r="G29" s="91"/>
      <c r="H29" s="91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1"/>
      <c r="X29" s="12"/>
      <c r="Y29" s="12"/>
      <c r="Z29" s="563"/>
      <c r="AA29" s="563"/>
      <c r="AB29" s="563"/>
      <c r="AC29" s="12"/>
      <c r="AD29" s="562" t="s">
        <v>170</v>
      </c>
      <c r="AE29" s="562"/>
      <c r="AF29" s="562"/>
    </row>
    <row r="30" spans="1:32" ht="45.75" customHeight="1">
      <c r="A30" s="619" t="s">
        <v>47</v>
      </c>
      <c r="B30" s="578" t="s">
        <v>179</v>
      </c>
      <c r="C30" s="598"/>
      <c r="D30" s="598"/>
      <c r="E30" s="598"/>
      <c r="F30" s="598"/>
      <c r="G30" s="598"/>
      <c r="H30" s="598"/>
      <c r="I30" s="598"/>
      <c r="J30" s="598"/>
      <c r="K30" s="598"/>
      <c r="L30" s="579"/>
      <c r="M30" s="611" t="s">
        <v>50</v>
      </c>
      <c r="N30" s="612"/>
      <c r="O30" s="612"/>
      <c r="P30" s="612"/>
      <c r="Q30" s="612"/>
      <c r="R30" s="612"/>
      <c r="S30" s="612"/>
      <c r="T30" s="613"/>
      <c r="U30" s="611" t="s">
        <v>77</v>
      </c>
      <c r="V30" s="612"/>
      <c r="W30" s="612"/>
      <c r="X30" s="612"/>
      <c r="Y30" s="612"/>
      <c r="Z30" s="612"/>
      <c r="AA30" s="612"/>
      <c r="AB30" s="613"/>
      <c r="AC30" s="611" t="s">
        <v>281</v>
      </c>
      <c r="AD30" s="612"/>
      <c r="AE30" s="612"/>
      <c r="AF30" s="613"/>
    </row>
    <row r="31" spans="1:32" ht="24.95" customHeight="1">
      <c r="A31" s="620"/>
      <c r="B31" s="599"/>
      <c r="C31" s="600"/>
      <c r="D31" s="600"/>
      <c r="E31" s="600"/>
      <c r="F31" s="600"/>
      <c r="G31" s="600"/>
      <c r="H31" s="600"/>
      <c r="I31" s="600"/>
      <c r="J31" s="600"/>
      <c r="K31" s="600"/>
      <c r="L31" s="601"/>
      <c r="M31" s="668" t="s">
        <v>175</v>
      </c>
      <c r="N31" s="669"/>
      <c r="O31" s="668" t="s">
        <v>176</v>
      </c>
      <c r="P31" s="669"/>
      <c r="Q31" s="668" t="s">
        <v>198</v>
      </c>
      <c r="R31" s="669"/>
      <c r="S31" s="668" t="s">
        <v>199</v>
      </c>
      <c r="T31" s="669"/>
      <c r="U31" s="668" t="s">
        <v>175</v>
      </c>
      <c r="V31" s="669"/>
      <c r="W31" s="668" t="s">
        <v>176</v>
      </c>
      <c r="X31" s="669"/>
      <c r="Y31" s="668" t="s">
        <v>198</v>
      </c>
      <c r="Z31" s="669"/>
      <c r="AA31" s="668" t="s">
        <v>199</v>
      </c>
      <c r="AB31" s="669"/>
      <c r="AC31" s="614" t="s">
        <v>175</v>
      </c>
      <c r="AD31" s="614" t="s">
        <v>176</v>
      </c>
      <c r="AE31" s="614" t="s">
        <v>198</v>
      </c>
      <c r="AF31" s="614" t="s">
        <v>199</v>
      </c>
    </row>
    <row r="32" spans="1:32" ht="18" customHeight="1">
      <c r="A32" s="621"/>
      <c r="B32" s="580"/>
      <c r="C32" s="602"/>
      <c r="D32" s="602"/>
      <c r="E32" s="602"/>
      <c r="F32" s="602"/>
      <c r="G32" s="602"/>
      <c r="H32" s="602"/>
      <c r="I32" s="602"/>
      <c r="J32" s="602"/>
      <c r="K32" s="602"/>
      <c r="L32" s="581"/>
      <c r="M32" s="670"/>
      <c r="N32" s="671"/>
      <c r="O32" s="670"/>
      <c r="P32" s="671"/>
      <c r="Q32" s="670"/>
      <c r="R32" s="671"/>
      <c r="S32" s="670"/>
      <c r="T32" s="671"/>
      <c r="U32" s="670"/>
      <c r="V32" s="671"/>
      <c r="W32" s="670"/>
      <c r="X32" s="671"/>
      <c r="Y32" s="670"/>
      <c r="Z32" s="671"/>
      <c r="AA32" s="670"/>
      <c r="AB32" s="671"/>
      <c r="AC32" s="615"/>
      <c r="AD32" s="615"/>
      <c r="AE32" s="615"/>
      <c r="AF32" s="615"/>
    </row>
    <row r="33" spans="1:32" ht="12" customHeight="1">
      <c r="A33" s="49">
        <v>1</v>
      </c>
      <c r="B33" s="610">
        <v>2</v>
      </c>
      <c r="C33" s="610"/>
      <c r="D33" s="610"/>
      <c r="E33" s="610"/>
      <c r="F33" s="610"/>
      <c r="G33" s="610"/>
      <c r="H33" s="610"/>
      <c r="I33" s="610"/>
      <c r="J33" s="610"/>
      <c r="K33" s="610"/>
      <c r="L33" s="610"/>
      <c r="M33" s="629">
        <v>3</v>
      </c>
      <c r="N33" s="630"/>
      <c r="O33" s="629">
        <v>4</v>
      </c>
      <c r="P33" s="630"/>
      <c r="Q33" s="629">
        <v>5</v>
      </c>
      <c r="R33" s="630"/>
      <c r="S33" s="629">
        <v>9</v>
      </c>
      <c r="T33" s="630"/>
      <c r="U33" s="629">
        <v>7</v>
      </c>
      <c r="V33" s="630"/>
      <c r="W33" s="629">
        <v>8</v>
      </c>
      <c r="X33" s="630"/>
      <c r="Y33" s="629">
        <v>9</v>
      </c>
      <c r="Z33" s="630"/>
      <c r="AA33" s="629">
        <v>10</v>
      </c>
      <c r="AB33" s="630"/>
      <c r="AC33" s="93">
        <v>11</v>
      </c>
      <c r="AD33" s="93">
        <v>12</v>
      </c>
      <c r="AE33" s="93">
        <v>13</v>
      </c>
      <c r="AF33" s="93">
        <v>14</v>
      </c>
    </row>
    <row r="34" spans="1:32" ht="15" customHeight="1">
      <c r="A34" s="53"/>
      <c r="B34" s="552" t="s">
        <v>484</v>
      </c>
      <c r="C34" s="552"/>
      <c r="D34" s="552"/>
      <c r="E34" s="552"/>
      <c r="F34" s="552"/>
      <c r="G34" s="552"/>
      <c r="H34" s="552"/>
      <c r="I34" s="552"/>
      <c r="J34" s="552"/>
      <c r="K34" s="552"/>
      <c r="L34" s="552"/>
      <c r="M34" s="557"/>
      <c r="N34" s="559"/>
      <c r="O34" s="557"/>
      <c r="P34" s="559"/>
      <c r="Q34" s="545">
        <f t="shared" ref="Q34:Q39" si="1">O34-M34</f>
        <v>0</v>
      </c>
      <c r="R34" s="546"/>
      <c r="S34" s="560"/>
      <c r="T34" s="561"/>
      <c r="U34" s="557"/>
      <c r="V34" s="559"/>
      <c r="W34" s="557"/>
      <c r="X34" s="559"/>
      <c r="Y34" s="545">
        <f t="shared" ref="Y34:Y39" si="2">W34-U34</f>
        <v>0</v>
      </c>
      <c r="Z34" s="546"/>
      <c r="AA34" s="560"/>
      <c r="AB34" s="561"/>
      <c r="AC34" s="88"/>
      <c r="AD34" s="88"/>
      <c r="AE34" s="89">
        <f>AD34-AC34</f>
        <v>0</v>
      </c>
      <c r="AF34" s="94"/>
    </row>
    <row r="35" spans="1:32" ht="15" customHeight="1">
      <c r="A35" s="53"/>
      <c r="B35" s="552"/>
      <c r="C35" s="552"/>
      <c r="D35" s="552"/>
      <c r="E35" s="552"/>
      <c r="F35" s="552"/>
      <c r="G35" s="552"/>
      <c r="H35" s="552"/>
      <c r="I35" s="552"/>
      <c r="J35" s="552"/>
      <c r="K35" s="552"/>
      <c r="L35" s="552"/>
      <c r="M35" s="557"/>
      <c r="N35" s="559"/>
      <c r="O35" s="557"/>
      <c r="P35" s="559"/>
      <c r="Q35" s="545">
        <f t="shared" si="1"/>
        <v>0</v>
      </c>
      <c r="R35" s="546"/>
      <c r="S35" s="560"/>
      <c r="T35" s="561"/>
      <c r="U35" s="557"/>
      <c r="V35" s="559"/>
      <c r="W35" s="557"/>
      <c r="X35" s="559"/>
      <c r="Y35" s="545">
        <f t="shared" si="2"/>
        <v>0</v>
      </c>
      <c r="Z35" s="546"/>
      <c r="AA35" s="560"/>
      <c r="AB35" s="561"/>
      <c r="AC35" s="88"/>
      <c r="AD35" s="88"/>
      <c r="AE35" s="89">
        <f>AD35-AC35</f>
        <v>0</v>
      </c>
      <c r="AF35" s="94"/>
    </row>
    <row r="36" spans="1:32" ht="15" customHeight="1">
      <c r="A36" s="53"/>
      <c r="B36" s="552"/>
      <c r="C36" s="552"/>
      <c r="D36" s="552"/>
      <c r="E36" s="552"/>
      <c r="F36" s="552"/>
      <c r="G36" s="552"/>
      <c r="H36" s="552"/>
      <c r="I36" s="552"/>
      <c r="J36" s="552"/>
      <c r="K36" s="552"/>
      <c r="L36" s="552"/>
      <c r="M36" s="557"/>
      <c r="N36" s="559"/>
      <c r="O36" s="557"/>
      <c r="P36" s="559"/>
      <c r="Q36" s="545">
        <f t="shared" si="1"/>
        <v>0</v>
      </c>
      <c r="R36" s="546"/>
      <c r="S36" s="560"/>
      <c r="T36" s="561"/>
      <c r="U36" s="557"/>
      <c r="V36" s="559"/>
      <c r="W36" s="557"/>
      <c r="X36" s="559"/>
      <c r="Y36" s="545">
        <f t="shared" si="2"/>
        <v>0</v>
      </c>
      <c r="Z36" s="546"/>
      <c r="AA36" s="560"/>
      <c r="AB36" s="561"/>
      <c r="AC36" s="88"/>
      <c r="AD36" s="88"/>
      <c r="AE36" s="89">
        <f>AD36-AC36</f>
        <v>0</v>
      </c>
      <c r="AF36" s="94"/>
    </row>
    <row r="37" spans="1:32" ht="15" customHeight="1">
      <c r="A37" s="53"/>
      <c r="B37" s="552"/>
      <c r="C37" s="552"/>
      <c r="D37" s="552"/>
      <c r="E37" s="552"/>
      <c r="F37" s="552"/>
      <c r="G37" s="552"/>
      <c r="H37" s="552"/>
      <c r="I37" s="552"/>
      <c r="J37" s="552"/>
      <c r="K37" s="552"/>
      <c r="L37" s="552"/>
      <c r="M37" s="557"/>
      <c r="N37" s="559"/>
      <c r="O37" s="557"/>
      <c r="P37" s="559"/>
      <c r="Q37" s="545">
        <f t="shared" si="1"/>
        <v>0</v>
      </c>
      <c r="R37" s="546"/>
      <c r="S37" s="560"/>
      <c r="T37" s="561"/>
      <c r="U37" s="557"/>
      <c r="V37" s="559"/>
      <c r="W37" s="557"/>
      <c r="X37" s="559"/>
      <c r="Y37" s="545">
        <f t="shared" si="2"/>
        <v>0</v>
      </c>
      <c r="Z37" s="546"/>
      <c r="AA37" s="560"/>
      <c r="AB37" s="561"/>
      <c r="AC37" s="88"/>
      <c r="AD37" s="88"/>
      <c r="AE37" s="89">
        <f>AD37-AC37</f>
        <v>0</v>
      </c>
      <c r="AF37" s="94"/>
    </row>
    <row r="38" spans="1:32" ht="15" customHeight="1">
      <c r="A38" s="53"/>
      <c r="B38" s="552"/>
      <c r="C38" s="552"/>
      <c r="D38" s="552"/>
      <c r="E38" s="552"/>
      <c r="F38" s="552"/>
      <c r="G38" s="552"/>
      <c r="H38" s="552"/>
      <c r="I38" s="552"/>
      <c r="J38" s="552"/>
      <c r="K38" s="552"/>
      <c r="L38" s="552"/>
      <c r="M38" s="557"/>
      <c r="N38" s="559"/>
      <c r="O38" s="557"/>
      <c r="P38" s="559"/>
      <c r="Q38" s="545">
        <f t="shared" si="1"/>
        <v>0</v>
      </c>
      <c r="R38" s="546"/>
      <c r="S38" s="560"/>
      <c r="T38" s="561"/>
      <c r="U38" s="557"/>
      <c r="V38" s="559"/>
      <c r="W38" s="557"/>
      <c r="X38" s="559"/>
      <c r="Y38" s="545">
        <f t="shared" si="2"/>
        <v>0</v>
      </c>
      <c r="Z38" s="546"/>
      <c r="AA38" s="560"/>
      <c r="AB38" s="561"/>
      <c r="AC38" s="88"/>
      <c r="AD38" s="88"/>
      <c r="AE38" s="89">
        <f>AD38-AC38</f>
        <v>0</v>
      </c>
      <c r="AF38" s="94"/>
    </row>
    <row r="39" spans="1:32" ht="21" customHeight="1">
      <c r="A39" s="616" t="s">
        <v>51</v>
      </c>
      <c r="B39" s="617"/>
      <c r="C39" s="617"/>
      <c r="D39" s="617"/>
      <c r="E39" s="617"/>
      <c r="F39" s="617"/>
      <c r="G39" s="617"/>
      <c r="H39" s="617"/>
      <c r="I39" s="617"/>
      <c r="J39" s="617"/>
      <c r="K39" s="617"/>
      <c r="L39" s="618"/>
      <c r="M39" s="545">
        <f>SUM(M34:M38)</f>
        <v>0</v>
      </c>
      <c r="N39" s="546"/>
      <c r="O39" s="545">
        <f>SUM(O34:O38)</f>
        <v>0</v>
      </c>
      <c r="P39" s="546"/>
      <c r="Q39" s="545">
        <f t="shared" si="1"/>
        <v>0</v>
      </c>
      <c r="R39" s="546"/>
      <c r="S39" s="560"/>
      <c r="T39" s="561"/>
      <c r="U39" s="545">
        <f>SUM(U34:U38)</f>
        <v>0</v>
      </c>
      <c r="V39" s="546"/>
      <c r="W39" s="545">
        <f>SUM(W34:W38)</f>
        <v>0</v>
      </c>
      <c r="X39" s="546"/>
      <c r="Y39" s="545">
        <f t="shared" si="2"/>
        <v>0</v>
      </c>
      <c r="Z39" s="546"/>
      <c r="AA39" s="560"/>
      <c r="AB39" s="561"/>
      <c r="AC39" s="89">
        <f>SUM(AC34:AC38)</f>
        <v>0</v>
      </c>
      <c r="AD39" s="89">
        <f>SUM(AD34:AD38)</f>
        <v>0</v>
      </c>
      <c r="AE39" s="89">
        <f>SUM(AE34:AE38)</f>
        <v>0</v>
      </c>
      <c r="AF39" s="94"/>
    </row>
    <row r="40" spans="1:32" ht="14.25" customHeight="1">
      <c r="A40" s="616" t="s">
        <v>52</v>
      </c>
      <c r="B40" s="617"/>
      <c r="C40" s="617"/>
      <c r="D40" s="617"/>
      <c r="E40" s="617"/>
      <c r="F40" s="617"/>
      <c r="G40" s="617"/>
      <c r="H40" s="617"/>
      <c r="I40" s="617"/>
      <c r="J40" s="617"/>
      <c r="K40" s="617"/>
      <c r="L40" s="618"/>
      <c r="M40" s="560"/>
      <c r="N40" s="561"/>
      <c r="O40" s="560"/>
      <c r="P40" s="561"/>
      <c r="Q40" s="560"/>
      <c r="R40" s="561"/>
      <c r="S40" s="672"/>
      <c r="T40" s="673"/>
      <c r="U40" s="560"/>
      <c r="V40" s="561"/>
      <c r="W40" s="560"/>
      <c r="X40" s="561"/>
      <c r="Y40" s="560"/>
      <c r="Z40" s="561"/>
      <c r="AA40" s="672"/>
      <c r="AB40" s="673"/>
      <c r="AC40" s="94"/>
      <c r="AD40" s="94"/>
      <c r="AE40" s="95"/>
      <c r="AF40" s="95"/>
    </row>
    <row r="41" spans="1:32" ht="15" customHeight="1">
      <c r="A41" s="96"/>
      <c r="B41" s="96"/>
      <c r="C41" s="96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 ht="19.5" customHeight="1">
      <c r="A42" s="619" t="s">
        <v>47</v>
      </c>
      <c r="B42" s="578" t="s">
        <v>179</v>
      </c>
      <c r="C42" s="598"/>
      <c r="D42" s="598"/>
      <c r="E42" s="598"/>
      <c r="F42" s="598"/>
      <c r="G42" s="598"/>
      <c r="H42" s="598"/>
      <c r="I42" s="598"/>
      <c r="J42" s="598"/>
      <c r="K42" s="598"/>
      <c r="L42" s="579"/>
      <c r="M42" s="611" t="s">
        <v>282</v>
      </c>
      <c r="N42" s="612"/>
      <c r="O42" s="612"/>
      <c r="P42" s="612"/>
      <c r="Q42" s="612"/>
      <c r="R42" s="612"/>
      <c r="S42" s="612"/>
      <c r="T42" s="613"/>
      <c r="U42" s="611" t="s">
        <v>96</v>
      </c>
      <c r="V42" s="612"/>
      <c r="W42" s="612"/>
      <c r="X42" s="612"/>
      <c r="Y42" s="612"/>
      <c r="Z42" s="612"/>
      <c r="AA42" s="612"/>
      <c r="AB42" s="613"/>
      <c r="AC42" s="611" t="s">
        <v>283</v>
      </c>
      <c r="AD42" s="612"/>
      <c r="AE42" s="612"/>
      <c r="AF42" s="613"/>
    </row>
    <row r="43" spans="1:32" ht="15.75" customHeight="1">
      <c r="A43" s="620"/>
      <c r="B43" s="599"/>
      <c r="C43" s="600"/>
      <c r="D43" s="600"/>
      <c r="E43" s="600"/>
      <c r="F43" s="600"/>
      <c r="G43" s="600"/>
      <c r="H43" s="600"/>
      <c r="I43" s="600"/>
      <c r="J43" s="600"/>
      <c r="K43" s="600"/>
      <c r="L43" s="601"/>
      <c r="M43" s="668" t="s">
        <v>175</v>
      </c>
      <c r="N43" s="669"/>
      <c r="O43" s="668" t="s">
        <v>176</v>
      </c>
      <c r="P43" s="669"/>
      <c r="Q43" s="668" t="s">
        <v>198</v>
      </c>
      <c r="R43" s="669"/>
      <c r="S43" s="668" t="s">
        <v>199</v>
      </c>
      <c r="T43" s="669"/>
      <c r="U43" s="668" t="s">
        <v>175</v>
      </c>
      <c r="V43" s="669"/>
      <c r="W43" s="668" t="s">
        <v>176</v>
      </c>
      <c r="X43" s="669"/>
      <c r="Y43" s="668" t="s">
        <v>198</v>
      </c>
      <c r="Z43" s="669"/>
      <c r="AA43" s="668" t="s">
        <v>199</v>
      </c>
      <c r="AB43" s="669"/>
      <c r="AC43" s="614" t="s">
        <v>175</v>
      </c>
      <c r="AD43" s="614" t="s">
        <v>176</v>
      </c>
      <c r="AE43" s="614" t="s">
        <v>198</v>
      </c>
      <c r="AF43" s="614" t="s">
        <v>199</v>
      </c>
    </row>
    <row r="44" spans="1:32" ht="25.5" customHeight="1">
      <c r="A44" s="620"/>
      <c r="B44" s="599"/>
      <c r="C44" s="600"/>
      <c r="D44" s="600"/>
      <c r="E44" s="600"/>
      <c r="F44" s="600"/>
      <c r="G44" s="600"/>
      <c r="H44" s="600"/>
      <c r="I44" s="600"/>
      <c r="J44" s="600"/>
      <c r="K44" s="600"/>
      <c r="L44" s="601"/>
      <c r="M44" s="670"/>
      <c r="N44" s="671"/>
      <c r="O44" s="670"/>
      <c r="P44" s="671"/>
      <c r="Q44" s="670"/>
      <c r="R44" s="671"/>
      <c r="S44" s="670"/>
      <c r="T44" s="671"/>
      <c r="U44" s="670"/>
      <c r="V44" s="671"/>
      <c r="W44" s="670"/>
      <c r="X44" s="671"/>
      <c r="Y44" s="670"/>
      <c r="Z44" s="671"/>
      <c r="AA44" s="670"/>
      <c r="AB44" s="671"/>
      <c r="AC44" s="615"/>
      <c r="AD44" s="615"/>
      <c r="AE44" s="615"/>
      <c r="AF44" s="615"/>
    </row>
    <row r="45" spans="1:32" ht="12" customHeight="1">
      <c r="A45" s="49">
        <v>1</v>
      </c>
      <c r="B45" s="610">
        <v>2</v>
      </c>
      <c r="C45" s="610"/>
      <c r="D45" s="610"/>
      <c r="E45" s="610"/>
      <c r="F45" s="610"/>
      <c r="G45" s="610"/>
      <c r="H45" s="610"/>
      <c r="I45" s="610"/>
      <c r="J45" s="610"/>
      <c r="K45" s="610"/>
      <c r="L45" s="610"/>
      <c r="M45" s="629">
        <v>15</v>
      </c>
      <c r="N45" s="630"/>
      <c r="O45" s="629">
        <v>16</v>
      </c>
      <c r="P45" s="630"/>
      <c r="Q45" s="629">
        <v>17</v>
      </c>
      <c r="R45" s="630"/>
      <c r="S45" s="629">
        <v>18</v>
      </c>
      <c r="T45" s="630"/>
      <c r="U45" s="629">
        <v>19</v>
      </c>
      <c r="V45" s="630"/>
      <c r="W45" s="629">
        <v>20</v>
      </c>
      <c r="X45" s="630"/>
      <c r="Y45" s="629">
        <v>21</v>
      </c>
      <c r="Z45" s="630"/>
      <c r="AA45" s="629">
        <v>22</v>
      </c>
      <c r="AB45" s="630"/>
      <c r="AC45" s="93">
        <v>23</v>
      </c>
      <c r="AD45" s="93">
        <v>24</v>
      </c>
      <c r="AE45" s="93">
        <v>25</v>
      </c>
      <c r="AF45" s="93">
        <v>26</v>
      </c>
    </row>
    <row r="46" spans="1:32" ht="15" customHeight="1">
      <c r="A46" s="53"/>
      <c r="B46" s="552" t="s">
        <v>476</v>
      </c>
      <c r="C46" s="552"/>
      <c r="D46" s="552"/>
      <c r="E46" s="552"/>
      <c r="F46" s="552"/>
      <c r="G46" s="552"/>
      <c r="H46" s="552"/>
      <c r="I46" s="552"/>
      <c r="J46" s="552"/>
      <c r="K46" s="552"/>
      <c r="L46" s="552"/>
      <c r="M46" s="557"/>
      <c r="N46" s="559"/>
      <c r="O46" s="557"/>
      <c r="P46" s="559"/>
      <c r="Q46" s="545">
        <f t="shared" ref="Q46:Q51" si="3">O46-M46</f>
        <v>0</v>
      </c>
      <c r="R46" s="546"/>
      <c r="S46" s="560"/>
      <c r="T46" s="561"/>
      <c r="U46" s="557"/>
      <c r="V46" s="559"/>
      <c r="W46" s="557"/>
      <c r="X46" s="559"/>
      <c r="Y46" s="545">
        <f t="shared" ref="Y46:Y51" si="4">W46-U46</f>
        <v>0</v>
      </c>
      <c r="Z46" s="546"/>
      <c r="AA46" s="560"/>
      <c r="AB46" s="561"/>
      <c r="AC46" s="89">
        <f>M34+U34+AC34+M46+U46</f>
        <v>0</v>
      </c>
      <c r="AD46" s="89"/>
      <c r="AE46" s="89">
        <f>AD46-AC46</f>
        <v>0</v>
      </c>
      <c r="AF46" s="94"/>
    </row>
    <row r="47" spans="1:32" ht="15" customHeight="1">
      <c r="A47" s="53"/>
      <c r="B47" s="552"/>
      <c r="C47" s="552"/>
      <c r="D47" s="552"/>
      <c r="E47" s="552"/>
      <c r="F47" s="552"/>
      <c r="G47" s="552"/>
      <c r="H47" s="552"/>
      <c r="I47" s="552"/>
      <c r="J47" s="552"/>
      <c r="K47" s="552"/>
      <c r="L47" s="552"/>
      <c r="M47" s="557"/>
      <c r="N47" s="559"/>
      <c r="O47" s="557"/>
      <c r="P47" s="559"/>
      <c r="Q47" s="545">
        <f t="shared" si="3"/>
        <v>0</v>
      </c>
      <c r="R47" s="546"/>
      <c r="S47" s="560"/>
      <c r="T47" s="561"/>
      <c r="U47" s="557"/>
      <c r="V47" s="559"/>
      <c r="W47" s="557"/>
      <c r="X47" s="559"/>
      <c r="Y47" s="545">
        <f t="shared" si="4"/>
        <v>0</v>
      </c>
      <c r="Z47" s="546"/>
      <c r="AA47" s="560"/>
      <c r="AB47" s="561"/>
      <c r="AC47" s="89">
        <f>M35+U35+AC35+M47+U47</f>
        <v>0</v>
      </c>
      <c r="AD47" s="89">
        <f>O35+W35+AD35+O47+W47</f>
        <v>0</v>
      </c>
      <c r="AE47" s="89">
        <f>AD47-AC47</f>
        <v>0</v>
      </c>
      <c r="AF47" s="94"/>
    </row>
    <row r="48" spans="1:32" ht="15" customHeight="1">
      <c r="A48" s="53"/>
      <c r="B48" s="552"/>
      <c r="C48" s="552"/>
      <c r="D48" s="552"/>
      <c r="E48" s="552"/>
      <c r="F48" s="552"/>
      <c r="G48" s="552"/>
      <c r="H48" s="552"/>
      <c r="I48" s="552"/>
      <c r="J48" s="552"/>
      <c r="K48" s="552"/>
      <c r="L48" s="552"/>
      <c r="M48" s="557"/>
      <c r="N48" s="559"/>
      <c r="O48" s="557"/>
      <c r="P48" s="559"/>
      <c r="Q48" s="545">
        <f t="shared" si="3"/>
        <v>0</v>
      </c>
      <c r="R48" s="546"/>
      <c r="S48" s="560"/>
      <c r="T48" s="561"/>
      <c r="U48" s="557"/>
      <c r="V48" s="559"/>
      <c r="W48" s="557"/>
      <c r="X48" s="559"/>
      <c r="Y48" s="545">
        <f t="shared" si="4"/>
        <v>0</v>
      </c>
      <c r="Z48" s="546"/>
      <c r="AA48" s="560"/>
      <c r="AB48" s="561"/>
      <c r="AC48" s="89">
        <f>M36+U36+AC36+M48+U48</f>
        <v>0</v>
      </c>
      <c r="AD48" s="89">
        <f>O36+W36+AD36+O48+W48</f>
        <v>0</v>
      </c>
      <c r="AE48" s="89">
        <f>AD48-AC48</f>
        <v>0</v>
      </c>
      <c r="AF48" s="94"/>
    </row>
    <row r="49" spans="1:32" ht="15" customHeight="1">
      <c r="A49" s="53"/>
      <c r="B49" s="552"/>
      <c r="C49" s="552"/>
      <c r="D49" s="552"/>
      <c r="E49" s="552"/>
      <c r="F49" s="552"/>
      <c r="G49" s="552"/>
      <c r="H49" s="552"/>
      <c r="I49" s="552"/>
      <c r="J49" s="552"/>
      <c r="K49" s="552"/>
      <c r="L49" s="552"/>
      <c r="M49" s="557"/>
      <c r="N49" s="559"/>
      <c r="O49" s="557"/>
      <c r="P49" s="559"/>
      <c r="Q49" s="545">
        <f t="shared" si="3"/>
        <v>0</v>
      </c>
      <c r="R49" s="546"/>
      <c r="S49" s="560"/>
      <c r="T49" s="561"/>
      <c r="U49" s="557"/>
      <c r="V49" s="559"/>
      <c r="W49" s="557"/>
      <c r="X49" s="559"/>
      <c r="Y49" s="545">
        <f t="shared" si="4"/>
        <v>0</v>
      </c>
      <c r="Z49" s="546"/>
      <c r="AA49" s="560"/>
      <c r="AB49" s="561"/>
      <c r="AC49" s="89">
        <f>M37+U37+AC37+M49+U49</f>
        <v>0</v>
      </c>
      <c r="AD49" s="89">
        <f>O37+W37+AD37+O49+W49</f>
        <v>0</v>
      </c>
      <c r="AE49" s="89">
        <f>AD49-AC49</f>
        <v>0</v>
      </c>
      <c r="AF49" s="94"/>
    </row>
    <row r="50" spans="1:32" ht="15" customHeight="1">
      <c r="A50" s="53"/>
      <c r="B50" s="552"/>
      <c r="C50" s="552"/>
      <c r="D50" s="552"/>
      <c r="E50" s="552"/>
      <c r="F50" s="552"/>
      <c r="G50" s="552"/>
      <c r="H50" s="552"/>
      <c r="I50" s="552"/>
      <c r="J50" s="552"/>
      <c r="K50" s="552"/>
      <c r="L50" s="552"/>
      <c r="M50" s="557"/>
      <c r="N50" s="559"/>
      <c r="O50" s="557"/>
      <c r="P50" s="559"/>
      <c r="Q50" s="545">
        <f t="shared" si="3"/>
        <v>0</v>
      </c>
      <c r="R50" s="546"/>
      <c r="S50" s="560"/>
      <c r="T50" s="561"/>
      <c r="U50" s="557"/>
      <c r="V50" s="559"/>
      <c r="W50" s="557"/>
      <c r="X50" s="559"/>
      <c r="Y50" s="545">
        <f t="shared" si="4"/>
        <v>0</v>
      </c>
      <c r="Z50" s="546"/>
      <c r="AA50" s="560"/>
      <c r="AB50" s="561"/>
      <c r="AC50" s="89">
        <f>M38+U38+AC38+M50+U50</f>
        <v>0</v>
      </c>
      <c r="AD50" s="89">
        <f>O38+W38+AD38+O50+W50</f>
        <v>0</v>
      </c>
      <c r="AE50" s="89">
        <f>AD50-AC50</f>
        <v>0</v>
      </c>
      <c r="AF50" s="94"/>
    </row>
    <row r="51" spans="1:32" ht="18" customHeight="1">
      <c r="A51" s="616" t="s">
        <v>51</v>
      </c>
      <c r="B51" s="617"/>
      <c r="C51" s="617"/>
      <c r="D51" s="617"/>
      <c r="E51" s="617"/>
      <c r="F51" s="617"/>
      <c r="G51" s="617"/>
      <c r="H51" s="617"/>
      <c r="I51" s="617"/>
      <c r="J51" s="617"/>
      <c r="K51" s="617"/>
      <c r="L51" s="618"/>
      <c r="M51" s="545">
        <f>SUM(M46:M50)</f>
        <v>0</v>
      </c>
      <c r="N51" s="546"/>
      <c r="O51" s="545">
        <f>SUM(O46:O50)</f>
        <v>0</v>
      </c>
      <c r="P51" s="546"/>
      <c r="Q51" s="545">
        <f t="shared" si="3"/>
        <v>0</v>
      </c>
      <c r="R51" s="546"/>
      <c r="S51" s="560"/>
      <c r="T51" s="561"/>
      <c r="U51" s="545">
        <f>SUM(U46:U50)</f>
        <v>0</v>
      </c>
      <c r="V51" s="546"/>
      <c r="W51" s="545">
        <f>SUM(W46:W50)</f>
        <v>0</v>
      </c>
      <c r="X51" s="546"/>
      <c r="Y51" s="545">
        <f t="shared" si="4"/>
        <v>0</v>
      </c>
      <c r="Z51" s="546"/>
      <c r="AA51" s="560"/>
      <c r="AB51" s="561"/>
      <c r="AC51" s="89">
        <f>SUM(AC46:AC50)</f>
        <v>0</v>
      </c>
      <c r="AD51" s="89">
        <f>SUM(AD46:AD50)</f>
        <v>0</v>
      </c>
      <c r="AE51" s="89">
        <f>SUM(AE46:AE50)</f>
        <v>0</v>
      </c>
      <c r="AF51" s="94"/>
    </row>
    <row r="52" spans="1:32" ht="15" customHeight="1">
      <c r="A52" s="616" t="s">
        <v>52</v>
      </c>
      <c r="B52" s="617"/>
      <c r="C52" s="617"/>
      <c r="D52" s="617"/>
      <c r="E52" s="617"/>
      <c r="F52" s="617"/>
      <c r="G52" s="617"/>
      <c r="H52" s="617"/>
      <c r="I52" s="617"/>
      <c r="J52" s="617"/>
      <c r="K52" s="617"/>
      <c r="L52" s="618"/>
      <c r="M52" s="560"/>
      <c r="N52" s="561"/>
      <c r="O52" s="560"/>
      <c r="P52" s="561"/>
      <c r="Q52" s="560"/>
      <c r="R52" s="561"/>
      <c r="S52" s="672"/>
      <c r="T52" s="673"/>
      <c r="U52" s="560"/>
      <c r="V52" s="561"/>
      <c r="W52" s="560"/>
      <c r="X52" s="561"/>
      <c r="Y52" s="560"/>
      <c r="Z52" s="561"/>
      <c r="AA52" s="672"/>
      <c r="AB52" s="673"/>
      <c r="AC52" s="94"/>
      <c r="AD52" s="94"/>
      <c r="AE52" s="95"/>
      <c r="AF52" s="95"/>
    </row>
    <row r="53" spans="1:32" ht="5.25" customHeight="1">
      <c r="A53" s="96"/>
      <c r="B53" s="96"/>
      <c r="C53" s="96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12"/>
      <c r="X53" s="12"/>
      <c r="Y53" s="12"/>
      <c r="Z53" s="12"/>
      <c r="AA53" s="12"/>
      <c r="AB53" s="12"/>
      <c r="AC53" s="12"/>
      <c r="AD53" s="12"/>
      <c r="AE53" s="12"/>
      <c r="AF53" s="12"/>
    </row>
    <row r="54" spans="1:32" s="24" customFormat="1" ht="12.75" customHeight="1">
      <c r="A54" s="82"/>
      <c r="B54" s="82"/>
      <c r="C54" s="82" t="s">
        <v>291</v>
      </c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</row>
    <row r="55" spans="1:32" s="46" customFormat="1" ht="13.5" customHeight="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98"/>
      <c r="L55" s="12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645" t="s">
        <v>170</v>
      </c>
      <c r="AE55" s="645"/>
      <c r="AF55" s="645"/>
    </row>
    <row r="56" spans="1:32" s="47" customFormat="1" ht="17.25" customHeight="1">
      <c r="A56" s="551" t="s">
        <v>153</v>
      </c>
      <c r="B56" s="571" t="s">
        <v>240</v>
      </c>
      <c r="C56" s="435"/>
      <c r="D56" s="550" t="s">
        <v>243</v>
      </c>
      <c r="E56" s="550"/>
      <c r="F56" s="550" t="s">
        <v>154</v>
      </c>
      <c r="G56" s="550"/>
      <c r="H56" s="550" t="s">
        <v>453</v>
      </c>
      <c r="I56" s="550"/>
      <c r="J56" s="550" t="s">
        <v>455</v>
      </c>
      <c r="K56" s="550"/>
      <c r="L56" s="553" t="s">
        <v>454</v>
      </c>
      <c r="M56" s="553"/>
      <c r="N56" s="553"/>
      <c r="O56" s="553"/>
      <c r="P56" s="553"/>
      <c r="Q56" s="553"/>
      <c r="R56" s="553"/>
      <c r="S56" s="553"/>
      <c r="T56" s="553"/>
      <c r="U56" s="553"/>
      <c r="V56" s="408" t="s">
        <v>241</v>
      </c>
      <c r="W56" s="408"/>
      <c r="X56" s="408"/>
      <c r="Y56" s="408"/>
      <c r="Z56" s="408"/>
      <c r="AA56" s="571" t="s">
        <v>242</v>
      </c>
      <c r="AB56" s="572"/>
      <c r="AC56" s="572"/>
      <c r="AD56" s="572"/>
      <c r="AE56" s="572"/>
      <c r="AF56" s="435"/>
    </row>
    <row r="57" spans="1:32" s="47" customFormat="1" ht="24.75" customHeight="1">
      <c r="A57" s="551"/>
      <c r="B57" s="622"/>
      <c r="C57" s="623"/>
      <c r="D57" s="550"/>
      <c r="E57" s="550"/>
      <c r="F57" s="550"/>
      <c r="G57" s="550"/>
      <c r="H57" s="550"/>
      <c r="I57" s="550"/>
      <c r="J57" s="550"/>
      <c r="K57" s="550"/>
      <c r="L57" s="550" t="s">
        <v>216</v>
      </c>
      <c r="M57" s="550"/>
      <c r="N57" s="408" t="s">
        <v>435</v>
      </c>
      <c r="O57" s="408"/>
      <c r="P57" s="550" t="s">
        <v>221</v>
      </c>
      <c r="Q57" s="550"/>
      <c r="R57" s="550"/>
      <c r="S57" s="550"/>
      <c r="T57" s="550"/>
      <c r="U57" s="550"/>
      <c r="V57" s="408"/>
      <c r="W57" s="408"/>
      <c r="X57" s="408"/>
      <c r="Y57" s="408"/>
      <c r="Z57" s="408"/>
      <c r="AA57" s="622"/>
      <c r="AB57" s="644"/>
      <c r="AC57" s="644"/>
      <c r="AD57" s="644"/>
      <c r="AE57" s="644"/>
      <c r="AF57" s="623"/>
    </row>
    <row r="58" spans="1:32" s="48" customFormat="1" ht="85.5" customHeight="1">
      <c r="A58" s="551"/>
      <c r="B58" s="573"/>
      <c r="C58" s="436"/>
      <c r="D58" s="550"/>
      <c r="E58" s="550"/>
      <c r="F58" s="550"/>
      <c r="G58" s="550"/>
      <c r="H58" s="550"/>
      <c r="I58" s="550"/>
      <c r="J58" s="550"/>
      <c r="K58" s="550"/>
      <c r="L58" s="550"/>
      <c r="M58" s="550"/>
      <c r="N58" s="408"/>
      <c r="O58" s="408"/>
      <c r="P58" s="550" t="s">
        <v>217</v>
      </c>
      <c r="Q58" s="550"/>
      <c r="R58" s="550" t="s">
        <v>218</v>
      </c>
      <c r="S58" s="550"/>
      <c r="T58" s="550" t="s">
        <v>219</v>
      </c>
      <c r="U58" s="550"/>
      <c r="V58" s="408"/>
      <c r="W58" s="408"/>
      <c r="X58" s="408"/>
      <c r="Y58" s="408"/>
      <c r="Z58" s="408"/>
      <c r="AA58" s="573"/>
      <c r="AB58" s="574"/>
      <c r="AC58" s="574"/>
      <c r="AD58" s="574"/>
      <c r="AE58" s="574"/>
      <c r="AF58" s="436"/>
    </row>
    <row r="59" spans="1:32" s="47" customFormat="1" ht="12" customHeight="1">
      <c r="A59" s="99">
        <v>1</v>
      </c>
      <c r="B59" s="568">
        <v>2</v>
      </c>
      <c r="C59" s="570"/>
      <c r="D59" s="550">
        <v>3</v>
      </c>
      <c r="E59" s="550"/>
      <c r="F59" s="550">
        <v>4</v>
      </c>
      <c r="G59" s="550"/>
      <c r="H59" s="550">
        <v>5</v>
      </c>
      <c r="I59" s="550"/>
      <c r="J59" s="550">
        <v>6</v>
      </c>
      <c r="K59" s="550"/>
      <c r="L59" s="568">
        <v>7</v>
      </c>
      <c r="M59" s="570"/>
      <c r="N59" s="568">
        <v>8</v>
      </c>
      <c r="O59" s="570"/>
      <c r="P59" s="550">
        <v>9</v>
      </c>
      <c r="Q59" s="550"/>
      <c r="R59" s="551">
        <v>10</v>
      </c>
      <c r="S59" s="551"/>
      <c r="T59" s="550">
        <v>11</v>
      </c>
      <c r="U59" s="550"/>
      <c r="V59" s="568">
        <v>12</v>
      </c>
      <c r="W59" s="569"/>
      <c r="X59" s="569"/>
      <c r="Y59" s="569"/>
      <c r="Z59" s="570"/>
      <c r="AA59" s="550">
        <v>13</v>
      </c>
      <c r="AB59" s="550"/>
      <c r="AC59" s="550"/>
      <c r="AD59" s="550"/>
      <c r="AE59" s="550"/>
      <c r="AF59" s="550"/>
    </row>
    <row r="60" spans="1:32" s="47" customFormat="1" ht="20.100000000000001" customHeight="1">
      <c r="A60" s="100"/>
      <c r="B60" s="608"/>
      <c r="C60" s="609"/>
      <c r="D60" s="547"/>
      <c r="E60" s="547"/>
      <c r="F60" s="544"/>
      <c r="G60" s="544"/>
      <c r="H60" s="544"/>
      <c r="I60" s="544"/>
      <c r="J60" s="544"/>
      <c r="K60" s="544"/>
      <c r="L60" s="544"/>
      <c r="M60" s="544"/>
      <c r="N60" s="545">
        <f>SUM(P60,R60,T60)</f>
        <v>0</v>
      </c>
      <c r="O60" s="546"/>
      <c r="P60" s="544"/>
      <c r="Q60" s="544"/>
      <c r="R60" s="544"/>
      <c r="S60" s="544"/>
      <c r="T60" s="544"/>
      <c r="U60" s="544"/>
      <c r="V60" s="554"/>
      <c r="W60" s="555"/>
      <c r="X60" s="555"/>
      <c r="Y60" s="555"/>
      <c r="Z60" s="556"/>
      <c r="AA60" s="646"/>
      <c r="AB60" s="646"/>
      <c r="AC60" s="646"/>
      <c r="AD60" s="646"/>
      <c r="AE60" s="646"/>
      <c r="AF60" s="646"/>
    </row>
    <row r="61" spans="1:32" s="47" customFormat="1" ht="20.100000000000001" customHeight="1">
      <c r="A61" s="100"/>
      <c r="B61" s="608"/>
      <c r="C61" s="609"/>
      <c r="D61" s="547"/>
      <c r="E61" s="547"/>
      <c r="F61" s="544"/>
      <c r="G61" s="544"/>
      <c r="H61" s="544"/>
      <c r="I61" s="544"/>
      <c r="J61" s="544"/>
      <c r="K61" s="544"/>
      <c r="L61" s="544"/>
      <c r="M61" s="544"/>
      <c r="N61" s="545">
        <f>SUM(P61,R61,T61)</f>
        <v>0</v>
      </c>
      <c r="O61" s="546"/>
      <c r="P61" s="544"/>
      <c r="Q61" s="544"/>
      <c r="R61" s="544"/>
      <c r="S61" s="544"/>
      <c r="T61" s="544"/>
      <c r="U61" s="544"/>
      <c r="V61" s="554"/>
      <c r="W61" s="555"/>
      <c r="X61" s="555"/>
      <c r="Y61" s="555"/>
      <c r="Z61" s="556"/>
      <c r="AA61" s="646"/>
      <c r="AB61" s="646"/>
      <c r="AC61" s="646"/>
      <c r="AD61" s="646"/>
      <c r="AE61" s="646"/>
      <c r="AF61" s="646"/>
    </row>
    <row r="62" spans="1:32" s="47" customFormat="1" ht="20.100000000000001" customHeight="1">
      <c r="A62" s="100"/>
      <c r="B62" s="608"/>
      <c r="C62" s="609"/>
      <c r="D62" s="547"/>
      <c r="E62" s="547"/>
      <c r="F62" s="544"/>
      <c r="G62" s="544"/>
      <c r="H62" s="544"/>
      <c r="I62" s="544"/>
      <c r="J62" s="544"/>
      <c r="K62" s="544"/>
      <c r="L62" s="544"/>
      <c r="M62" s="544"/>
      <c r="N62" s="545">
        <f>SUM(P62,R62,T62)</f>
        <v>0</v>
      </c>
      <c r="O62" s="546"/>
      <c r="P62" s="544"/>
      <c r="Q62" s="544"/>
      <c r="R62" s="544"/>
      <c r="S62" s="544"/>
      <c r="T62" s="544"/>
      <c r="U62" s="544"/>
      <c r="V62" s="554"/>
      <c r="W62" s="555"/>
      <c r="X62" s="555"/>
      <c r="Y62" s="555"/>
      <c r="Z62" s="556"/>
      <c r="AA62" s="646"/>
      <c r="AB62" s="646"/>
      <c r="AC62" s="646"/>
      <c r="AD62" s="646"/>
      <c r="AE62" s="646"/>
      <c r="AF62" s="646"/>
    </row>
    <row r="63" spans="1:32" s="47" customFormat="1" ht="20.100000000000001" customHeight="1">
      <c r="A63" s="100"/>
      <c r="B63" s="608"/>
      <c r="C63" s="609"/>
      <c r="D63" s="547"/>
      <c r="E63" s="547"/>
      <c r="F63" s="544"/>
      <c r="G63" s="544"/>
      <c r="H63" s="544"/>
      <c r="I63" s="544"/>
      <c r="J63" s="544"/>
      <c r="K63" s="544"/>
      <c r="L63" s="544"/>
      <c r="M63" s="544"/>
      <c r="N63" s="545">
        <f>SUM(P63,R63,T63)</f>
        <v>0</v>
      </c>
      <c r="O63" s="546"/>
      <c r="P63" s="544"/>
      <c r="Q63" s="544"/>
      <c r="R63" s="544"/>
      <c r="S63" s="544"/>
      <c r="T63" s="544"/>
      <c r="U63" s="544"/>
      <c r="V63" s="554"/>
      <c r="W63" s="555"/>
      <c r="X63" s="555"/>
      <c r="Y63" s="555"/>
      <c r="Z63" s="556"/>
      <c r="AA63" s="646"/>
      <c r="AB63" s="646"/>
      <c r="AC63" s="646"/>
      <c r="AD63" s="646"/>
      <c r="AE63" s="646"/>
      <c r="AF63" s="646"/>
    </row>
    <row r="64" spans="1:32" s="47" customFormat="1" ht="20.100000000000001" customHeight="1">
      <c r="A64" s="100"/>
      <c r="B64" s="608"/>
      <c r="C64" s="609"/>
      <c r="D64" s="547"/>
      <c r="E64" s="547"/>
      <c r="F64" s="544"/>
      <c r="G64" s="544"/>
      <c r="H64" s="544"/>
      <c r="I64" s="544"/>
      <c r="J64" s="544"/>
      <c r="K64" s="544"/>
      <c r="L64" s="544"/>
      <c r="M64" s="544"/>
      <c r="N64" s="545">
        <f>SUM(P64,R64,T64)</f>
        <v>0</v>
      </c>
      <c r="O64" s="546"/>
      <c r="P64" s="544"/>
      <c r="Q64" s="544"/>
      <c r="R64" s="544"/>
      <c r="S64" s="544"/>
      <c r="T64" s="544"/>
      <c r="U64" s="544"/>
      <c r="V64" s="554"/>
      <c r="W64" s="555"/>
      <c r="X64" s="555"/>
      <c r="Y64" s="555"/>
      <c r="Z64" s="556"/>
      <c r="AA64" s="646"/>
      <c r="AB64" s="646"/>
      <c r="AC64" s="646"/>
      <c r="AD64" s="646"/>
      <c r="AE64" s="646"/>
      <c r="AF64" s="646"/>
    </row>
    <row r="65" spans="1:32" s="47" customFormat="1" ht="21" customHeight="1">
      <c r="A65" s="647" t="s">
        <v>51</v>
      </c>
      <c r="B65" s="648"/>
      <c r="C65" s="648"/>
      <c r="D65" s="648"/>
      <c r="E65" s="649"/>
      <c r="F65" s="543">
        <f>SUM(F60:G64)</f>
        <v>0</v>
      </c>
      <c r="G65" s="543"/>
      <c r="H65" s="543">
        <f>SUM(H60:I64)</f>
        <v>0</v>
      </c>
      <c r="I65" s="543"/>
      <c r="J65" s="543">
        <f>SUM(J60:K64)</f>
        <v>0</v>
      </c>
      <c r="K65" s="543"/>
      <c r="L65" s="543">
        <f>SUM(L60:M64)</f>
        <v>0</v>
      </c>
      <c r="M65" s="543"/>
      <c r="N65" s="543">
        <f>SUM(N60:O64)</f>
        <v>0</v>
      </c>
      <c r="O65" s="543"/>
      <c r="P65" s="543">
        <f>SUM(P60:Q64)</f>
        <v>0</v>
      </c>
      <c r="Q65" s="543"/>
      <c r="R65" s="543">
        <f>SUM(R60:S64)</f>
        <v>0</v>
      </c>
      <c r="S65" s="543"/>
      <c r="T65" s="543">
        <f>SUM(T60:U64)</f>
        <v>0</v>
      </c>
      <c r="U65" s="543"/>
      <c r="V65" s="554"/>
      <c r="W65" s="555"/>
      <c r="X65" s="555"/>
      <c r="Y65" s="555"/>
      <c r="Z65" s="556"/>
      <c r="AA65" s="646"/>
      <c r="AB65" s="646"/>
      <c r="AC65" s="646"/>
      <c r="AD65" s="646"/>
      <c r="AE65" s="646"/>
      <c r="AF65" s="646"/>
    </row>
    <row r="66" spans="1:32" s="47" customFormat="1" ht="7.5" customHeight="1">
      <c r="A66" s="109"/>
      <c r="B66" s="109"/>
      <c r="C66" s="109"/>
      <c r="D66" s="109"/>
      <c r="E66" s="109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0"/>
      <c r="W66" s="110"/>
      <c r="X66" s="110"/>
      <c r="Y66" s="110"/>
      <c r="Z66" s="110"/>
      <c r="AA66" s="86"/>
      <c r="AB66" s="86"/>
      <c r="AC66" s="86"/>
      <c r="AD66" s="86"/>
      <c r="AE66" s="86"/>
      <c r="AF66" s="86"/>
    </row>
    <row r="67" spans="1:32" s="47" customFormat="1" ht="19.5" customHeight="1">
      <c r="A67" s="17"/>
      <c r="B67" s="666" t="s">
        <v>292</v>
      </c>
      <c r="C67" s="666"/>
      <c r="D67" s="666"/>
      <c r="E67" s="666"/>
      <c r="F67" s="666"/>
      <c r="G67" s="666"/>
      <c r="H67" s="666"/>
      <c r="I67" s="666"/>
      <c r="J67" s="666"/>
      <c r="K67" s="666"/>
      <c r="L67" s="666"/>
      <c r="M67" s="666"/>
      <c r="N67" s="666"/>
      <c r="O67" s="666"/>
      <c r="P67" s="666"/>
      <c r="Q67" s="666"/>
      <c r="R67" s="666"/>
      <c r="S67" s="666"/>
      <c r="T67" s="666"/>
      <c r="U67" s="666"/>
      <c r="V67" s="666"/>
      <c r="W67" s="666"/>
      <c r="X67" s="666"/>
      <c r="Y67" s="666"/>
      <c r="Z67" s="666"/>
      <c r="AA67" s="666"/>
      <c r="AB67" s="666"/>
      <c r="AC67" s="666"/>
      <c r="AD67" s="666"/>
      <c r="AE67" s="666"/>
      <c r="AF67" s="86"/>
    </row>
    <row r="68" spans="1:32" s="47" customFormat="1" ht="24.95" customHeight="1">
      <c r="A68" s="631" t="s">
        <v>47</v>
      </c>
      <c r="B68" s="410" t="s">
        <v>203</v>
      </c>
      <c r="C68" s="410"/>
      <c r="D68" s="410"/>
      <c r="E68" s="410"/>
      <c r="F68" s="410"/>
      <c r="G68" s="410"/>
      <c r="H68" s="410"/>
      <c r="I68" s="410"/>
      <c r="J68" s="410"/>
      <c r="K68" s="634" t="s">
        <v>264</v>
      </c>
      <c r="L68" s="634"/>
      <c r="M68" s="634"/>
      <c r="N68" s="635" t="s">
        <v>265</v>
      </c>
      <c r="O68" s="636"/>
      <c r="P68" s="637"/>
      <c r="Q68" s="667" t="s">
        <v>266</v>
      </c>
      <c r="R68" s="667"/>
      <c r="S68" s="667"/>
      <c r="T68" s="410" t="s">
        <v>267</v>
      </c>
      <c r="U68" s="410"/>
      <c r="V68" s="410"/>
      <c r="W68" s="644"/>
      <c r="X68" s="644"/>
      <c r="Y68" s="644"/>
      <c r="Z68" s="644"/>
      <c r="AA68" s="644"/>
      <c r="AB68" s="644"/>
      <c r="AC68" s="644"/>
      <c r="AD68" s="644"/>
      <c r="AE68" s="56"/>
      <c r="AF68" s="86"/>
    </row>
    <row r="69" spans="1:32" s="47" customFormat="1" ht="21.75" customHeight="1">
      <c r="A69" s="632"/>
      <c r="B69" s="410"/>
      <c r="C69" s="410"/>
      <c r="D69" s="410"/>
      <c r="E69" s="410"/>
      <c r="F69" s="410"/>
      <c r="G69" s="410"/>
      <c r="H69" s="410"/>
      <c r="I69" s="410"/>
      <c r="J69" s="410"/>
      <c r="K69" s="634"/>
      <c r="L69" s="634"/>
      <c r="M69" s="634"/>
      <c r="N69" s="638"/>
      <c r="O69" s="639"/>
      <c r="P69" s="640"/>
      <c r="Q69" s="667"/>
      <c r="R69" s="667"/>
      <c r="S69" s="667"/>
      <c r="T69" s="410"/>
      <c r="U69" s="410"/>
      <c r="V69" s="410"/>
      <c r="W69" s="639"/>
      <c r="X69" s="639"/>
      <c r="Y69" s="639"/>
      <c r="Z69" s="639"/>
      <c r="AA69" s="639"/>
      <c r="AB69" s="639"/>
      <c r="AC69" s="639"/>
      <c r="AD69" s="639"/>
      <c r="AE69" s="56"/>
      <c r="AF69" s="86"/>
    </row>
    <row r="70" spans="1:32" s="47" customFormat="1" ht="44.25" customHeight="1">
      <c r="A70" s="633"/>
      <c r="B70" s="410"/>
      <c r="C70" s="410"/>
      <c r="D70" s="410"/>
      <c r="E70" s="410"/>
      <c r="F70" s="410"/>
      <c r="G70" s="410"/>
      <c r="H70" s="410"/>
      <c r="I70" s="410"/>
      <c r="J70" s="410"/>
      <c r="K70" s="634"/>
      <c r="L70" s="634"/>
      <c r="M70" s="634"/>
      <c r="N70" s="641"/>
      <c r="O70" s="642"/>
      <c r="P70" s="643"/>
      <c r="Q70" s="667"/>
      <c r="R70" s="667"/>
      <c r="S70" s="667"/>
      <c r="T70" s="410"/>
      <c r="U70" s="410"/>
      <c r="V70" s="410"/>
      <c r="W70" s="639"/>
      <c r="X70" s="639"/>
      <c r="Y70" s="639"/>
      <c r="Z70" s="639"/>
      <c r="AA70" s="639"/>
      <c r="AB70" s="639"/>
      <c r="AC70" s="639"/>
      <c r="AD70" s="639"/>
      <c r="AE70" s="56"/>
      <c r="AF70" s="86"/>
    </row>
    <row r="71" spans="1:32" s="47" customFormat="1" ht="12.75" customHeight="1">
      <c r="A71" s="73">
        <v>1</v>
      </c>
      <c r="B71" s="656">
        <v>2</v>
      </c>
      <c r="C71" s="656"/>
      <c r="D71" s="656"/>
      <c r="E71" s="656"/>
      <c r="F71" s="656"/>
      <c r="G71" s="656"/>
      <c r="H71" s="656"/>
      <c r="I71" s="656"/>
      <c r="J71" s="656"/>
      <c r="K71" s="655">
        <v>3</v>
      </c>
      <c r="L71" s="655"/>
      <c r="M71" s="655"/>
      <c r="N71" s="655">
        <v>4</v>
      </c>
      <c r="O71" s="655"/>
      <c r="P71" s="655"/>
      <c r="Q71" s="655">
        <v>5</v>
      </c>
      <c r="R71" s="655"/>
      <c r="S71" s="655"/>
      <c r="T71" s="655">
        <v>6</v>
      </c>
      <c r="U71" s="655"/>
      <c r="V71" s="655"/>
      <c r="W71" s="652"/>
      <c r="X71" s="652"/>
      <c r="Y71" s="652"/>
      <c r="Z71" s="652"/>
      <c r="AA71" s="652"/>
      <c r="AB71" s="652"/>
      <c r="AC71" s="652"/>
      <c r="AD71" s="652"/>
      <c r="AE71" s="56"/>
      <c r="AF71" s="86"/>
    </row>
    <row r="72" spans="1:32" s="47" customFormat="1" ht="25.5" customHeight="1">
      <c r="A72" s="63"/>
      <c r="B72" s="653" t="s">
        <v>284</v>
      </c>
      <c r="C72" s="653"/>
      <c r="D72" s="653"/>
      <c r="E72" s="653"/>
      <c r="F72" s="653"/>
      <c r="G72" s="653"/>
      <c r="H72" s="653"/>
      <c r="I72" s="653"/>
      <c r="J72" s="653"/>
      <c r="K72" s="650"/>
      <c r="L72" s="650"/>
      <c r="M72" s="650"/>
      <c r="N72" s="650"/>
      <c r="O72" s="650"/>
      <c r="P72" s="650"/>
      <c r="Q72" s="650"/>
      <c r="R72" s="650"/>
      <c r="S72" s="650"/>
      <c r="T72" s="650"/>
      <c r="U72" s="650"/>
      <c r="V72" s="650"/>
      <c r="W72" s="654"/>
      <c r="X72" s="654"/>
      <c r="Y72" s="654"/>
      <c r="Z72" s="654"/>
      <c r="AA72" s="654"/>
      <c r="AB72" s="654"/>
      <c r="AC72" s="654"/>
      <c r="AD72" s="654"/>
      <c r="AE72" s="56"/>
      <c r="AF72" s="86"/>
    </row>
    <row r="73" spans="1:32" s="47" customFormat="1" ht="19.5" customHeight="1">
      <c r="A73" s="63"/>
      <c r="B73" s="651" t="s">
        <v>285</v>
      </c>
      <c r="C73" s="651"/>
      <c r="D73" s="651"/>
      <c r="E73" s="651"/>
      <c r="F73" s="651"/>
      <c r="G73" s="651"/>
      <c r="H73" s="651"/>
      <c r="I73" s="651"/>
      <c r="J73" s="651"/>
      <c r="K73" s="650"/>
      <c r="L73" s="650"/>
      <c r="M73" s="650"/>
      <c r="N73" s="650"/>
      <c r="O73" s="650"/>
      <c r="P73" s="650"/>
      <c r="Q73" s="650"/>
      <c r="R73" s="650"/>
      <c r="S73" s="650"/>
      <c r="T73" s="650"/>
      <c r="U73" s="650"/>
      <c r="V73" s="650"/>
      <c r="W73" s="654"/>
      <c r="X73" s="654"/>
      <c r="Y73" s="654"/>
      <c r="Z73" s="654"/>
      <c r="AA73" s="654"/>
      <c r="AB73" s="654"/>
      <c r="AC73" s="654"/>
      <c r="AD73" s="654"/>
      <c r="AE73" s="56"/>
      <c r="AF73" s="86"/>
    </row>
    <row r="74" spans="1:32" s="47" customFormat="1" ht="19.5" customHeight="1">
      <c r="A74" s="63"/>
      <c r="B74" s="651" t="s">
        <v>286</v>
      </c>
      <c r="C74" s="651"/>
      <c r="D74" s="651"/>
      <c r="E74" s="651"/>
      <c r="F74" s="651"/>
      <c r="G74" s="651"/>
      <c r="H74" s="651"/>
      <c r="I74" s="651"/>
      <c r="J74" s="651"/>
      <c r="K74" s="650"/>
      <c r="L74" s="650"/>
      <c r="M74" s="650"/>
      <c r="N74" s="650"/>
      <c r="O74" s="650"/>
      <c r="P74" s="650"/>
      <c r="Q74" s="650"/>
      <c r="R74" s="650"/>
      <c r="S74" s="650"/>
      <c r="T74" s="650"/>
      <c r="U74" s="650"/>
      <c r="V74" s="650"/>
      <c r="W74" s="654"/>
      <c r="X74" s="654"/>
      <c r="Y74" s="654"/>
      <c r="Z74" s="654"/>
      <c r="AA74" s="654"/>
      <c r="AB74" s="654"/>
      <c r="AC74" s="654"/>
      <c r="AD74" s="654"/>
      <c r="AE74" s="56"/>
      <c r="AF74" s="86"/>
    </row>
    <row r="75" spans="1:32" s="47" customFormat="1" ht="23.25" customHeight="1">
      <c r="A75" s="63"/>
      <c r="B75" s="657" t="s">
        <v>287</v>
      </c>
      <c r="C75" s="658"/>
      <c r="D75" s="658"/>
      <c r="E75" s="658"/>
      <c r="F75" s="658"/>
      <c r="G75" s="658"/>
      <c r="H75" s="658"/>
      <c r="I75" s="658"/>
      <c r="J75" s="659"/>
      <c r="K75" s="650"/>
      <c r="L75" s="650"/>
      <c r="M75" s="650"/>
      <c r="N75" s="650"/>
      <c r="O75" s="650"/>
      <c r="P75" s="650"/>
      <c r="Q75" s="650"/>
      <c r="R75" s="650"/>
      <c r="S75" s="650"/>
      <c r="T75" s="650"/>
      <c r="U75" s="650"/>
      <c r="V75" s="650"/>
      <c r="W75" s="654"/>
      <c r="X75" s="654"/>
      <c r="Y75" s="654"/>
      <c r="Z75" s="654"/>
      <c r="AA75" s="654"/>
      <c r="AB75" s="654"/>
      <c r="AC75" s="654"/>
      <c r="AD75" s="654"/>
      <c r="AE75" s="56"/>
      <c r="AF75" s="86"/>
    </row>
    <row r="76" spans="1:32" s="47" customFormat="1" ht="18" customHeight="1">
      <c r="A76" s="63"/>
      <c r="B76" s="651" t="s">
        <v>285</v>
      </c>
      <c r="C76" s="651"/>
      <c r="D76" s="651"/>
      <c r="E76" s="651"/>
      <c r="F76" s="651"/>
      <c r="G76" s="651"/>
      <c r="H76" s="651"/>
      <c r="I76" s="651"/>
      <c r="J76" s="651"/>
      <c r="K76" s="650"/>
      <c r="L76" s="650"/>
      <c r="M76" s="650"/>
      <c r="N76" s="650"/>
      <c r="O76" s="650"/>
      <c r="P76" s="650"/>
      <c r="Q76" s="650"/>
      <c r="R76" s="650"/>
      <c r="S76" s="650"/>
      <c r="T76" s="650"/>
      <c r="U76" s="650"/>
      <c r="V76" s="650"/>
      <c r="W76" s="654"/>
      <c r="X76" s="654"/>
      <c r="Y76" s="654"/>
      <c r="Z76" s="654"/>
      <c r="AA76" s="654"/>
      <c r="AB76" s="654"/>
      <c r="AC76" s="654"/>
      <c r="AD76" s="654"/>
      <c r="AE76" s="56"/>
      <c r="AF76" s="86"/>
    </row>
    <row r="77" spans="1:32" s="47" customFormat="1" ht="24.95" customHeight="1">
      <c r="A77" s="106"/>
      <c r="B77" s="651" t="s">
        <v>286</v>
      </c>
      <c r="C77" s="651"/>
      <c r="D77" s="651"/>
      <c r="E77" s="651"/>
      <c r="F77" s="651"/>
      <c r="G77" s="651"/>
      <c r="H77" s="651"/>
      <c r="I77" s="651"/>
      <c r="J77" s="651"/>
      <c r="K77" s="650"/>
      <c r="L77" s="650"/>
      <c r="M77" s="650"/>
      <c r="N77" s="650"/>
      <c r="O77" s="650"/>
      <c r="P77" s="650"/>
      <c r="Q77" s="650"/>
      <c r="R77" s="650"/>
      <c r="S77" s="650"/>
      <c r="T77" s="650"/>
      <c r="U77" s="650"/>
      <c r="V77" s="650"/>
      <c r="W77" s="654"/>
      <c r="X77" s="654"/>
      <c r="Y77" s="654"/>
      <c r="Z77" s="654"/>
      <c r="AA77" s="654"/>
      <c r="AB77" s="654"/>
      <c r="AC77" s="654"/>
      <c r="AD77" s="654"/>
      <c r="AE77" s="56"/>
      <c r="AF77" s="86"/>
    </row>
    <row r="78" spans="1:32" s="47" customFormat="1" ht="23.25" customHeight="1">
      <c r="A78" s="106"/>
      <c r="B78" s="657" t="s">
        <v>288</v>
      </c>
      <c r="C78" s="658"/>
      <c r="D78" s="658"/>
      <c r="E78" s="658"/>
      <c r="F78" s="658"/>
      <c r="G78" s="658"/>
      <c r="H78" s="658"/>
      <c r="I78" s="658"/>
      <c r="J78" s="659"/>
      <c r="K78" s="650"/>
      <c r="L78" s="650"/>
      <c r="M78" s="650"/>
      <c r="N78" s="650"/>
      <c r="O78" s="650"/>
      <c r="P78" s="650"/>
      <c r="Q78" s="650"/>
      <c r="R78" s="650"/>
      <c r="S78" s="650"/>
      <c r="T78" s="650"/>
      <c r="U78" s="650"/>
      <c r="V78" s="650"/>
      <c r="W78" s="654"/>
      <c r="X78" s="654"/>
      <c r="Y78" s="654"/>
      <c r="Z78" s="654"/>
      <c r="AA78" s="654"/>
      <c r="AB78" s="654"/>
      <c r="AC78" s="654"/>
      <c r="AD78" s="654"/>
      <c r="AE78" s="56"/>
      <c r="AF78" s="86"/>
    </row>
    <row r="79" spans="1:32" s="47" customFormat="1" ht="17.25" customHeight="1">
      <c r="A79" s="106"/>
      <c r="B79" s="651" t="s">
        <v>285</v>
      </c>
      <c r="C79" s="651"/>
      <c r="D79" s="651"/>
      <c r="E79" s="651"/>
      <c r="F79" s="651"/>
      <c r="G79" s="651"/>
      <c r="H79" s="651"/>
      <c r="I79" s="651"/>
      <c r="J79" s="651"/>
      <c r="K79" s="650"/>
      <c r="L79" s="650"/>
      <c r="M79" s="650"/>
      <c r="N79" s="650"/>
      <c r="O79" s="650"/>
      <c r="P79" s="650"/>
      <c r="Q79" s="650"/>
      <c r="R79" s="650"/>
      <c r="S79" s="650"/>
      <c r="T79" s="650"/>
      <c r="U79" s="650"/>
      <c r="V79" s="650"/>
      <c r="W79" s="654"/>
      <c r="X79" s="654"/>
      <c r="Y79" s="654"/>
      <c r="Z79" s="654"/>
      <c r="AA79" s="654"/>
      <c r="AB79" s="654"/>
      <c r="AC79" s="654"/>
      <c r="AD79" s="654"/>
      <c r="AE79" s="56"/>
      <c r="AF79" s="86"/>
    </row>
    <row r="80" spans="1:32" ht="18" customHeight="1">
      <c r="A80" s="106"/>
      <c r="B80" s="651" t="s">
        <v>286</v>
      </c>
      <c r="C80" s="651"/>
      <c r="D80" s="651"/>
      <c r="E80" s="651"/>
      <c r="F80" s="651"/>
      <c r="G80" s="651"/>
      <c r="H80" s="651"/>
      <c r="I80" s="651"/>
      <c r="J80" s="651"/>
      <c r="K80" s="650"/>
      <c r="L80" s="650"/>
      <c r="M80" s="650"/>
      <c r="N80" s="650"/>
      <c r="O80" s="650"/>
      <c r="P80" s="650"/>
      <c r="Q80" s="650"/>
      <c r="R80" s="650"/>
      <c r="S80" s="650"/>
      <c r="T80" s="650"/>
      <c r="U80" s="650"/>
      <c r="V80" s="650"/>
      <c r="W80" s="654"/>
      <c r="X80" s="654"/>
      <c r="Y80" s="654"/>
      <c r="Z80" s="654"/>
      <c r="AA80" s="654"/>
      <c r="AB80" s="654"/>
      <c r="AC80" s="654"/>
      <c r="AD80" s="654"/>
      <c r="AE80" s="56"/>
      <c r="AF80" s="12"/>
    </row>
    <row r="81" spans="1:32" ht="23.25" customHeight="1">
      <c r="A81" s="663" t="s">
        <v>51</v>
      </c>
      <c r="B81" s="663"/>
      <c r="C81" s="663"/>
      <c r="D81" s="663"/>
      <c r="E81" s="663"/>
      <c r="F81" s="663"/>
      <c r="G81" s="663"/>
      <c r="H81" s="663"/>
      <c r="I81" s="663"/>
      <c r="J81" s="663"/>
      <c r="K81" s="650"/>
      <c r="L81" s="650"/>
      <c r="M81" s="650"/>
      <c r="N81" s="650"/>
      <c r="O81" s="650"/>
      <c r="P81" s="650"/>
      <c r="Q81" s="650"/>
      <c r="R81" s="650"/>
      <c r="S81" s="650"/>
      <c r="T81" s="650"/>
      <c r="U81" s="650"/>
      <c r="V81" s="650"/>
      <c r="W81" s="654"/>
      <c r="X81" s="654"/>
      <c r="Y81" s="654"/>
      <c r="Z81" s="654"/>
      <c r="AA81" s="654"/>
      <c r="AB81" s="654"/>
      <c r="AC81" s="654"/>
      <c r="AD81" s="654"/>
      <c r="AE81" s="56"/>
      <c r="AF81" s="12"/>
    </row>
    <row r="82" spans="1:32" s="3" customFormat="1" ht="33.75" customHeight="1">
      <c r="A82" s="101"/>
      <c r="B82" s="664" t="s">
        <v>262</v>
      </c>
      <c r="C82" s="665"/>
      <c r="D82" s="665"/>
      <c r="E82" s="665"/>
      <c r="F82" s="665"/>
      <c r="G82" s="108"/>
      <c r="H82" s="108"/>
      <c r="I82" s="108"/>
      <c r="J82" s="108"/>
      <c r="K82" s="108"/>
      <c r="L82" s="460" t="s">
        <v>263</v>
      </c>
      <c r="M82" s="460"/>
      <c r="N82" s="460"/>
      <c r="O82" s="460"/>
      <c r="P82" s="460"/>
      <c r="Q82" s="105"/>
      <c r="R82" s="105"/>
      <c r="S82" s="105"/>
      <c r="T82" s="105"/>
      <c r="U82" s="105"/>
      <c r="V82" s="660" t="s">
        <v>466</v>
      </c>
      <c r="W82" s="661"/>
      <c r="X82" s="661"/>
      <c r="Y82" s="661"/>
      <c r="Z82" s="661"/>
      <c r="AA82" s="21"/>
      <c r="AB82" s="101"/>
      <c r="AC82" s="101"/>
      <c r="AD82" s="101"/>
      <c r="AE82" s="101"/>
      <c r="AF82" s="101"/>
    </row>
    <row r="83" spans="1:32" s="21" customFormat="1" ht="16.5" customHeight="1">
      <c r="A83" s="102"/>
      <c r="B83" s="112"/>
      <c r="C83" s="113" t="s">
        <v>69</v>
      </c>
      <c r="D83" s="3"/>
      <c r="E83" s="114"/>
      <c r="F83" s="114"/>
      <c r="G83" s="114"/>
      <c r="H83" s="114"/>
      <c r="I83" s="114"/>
      <c r="J83" s="114"/>
      <c r="K83" s="114"/>
      <c r="L83" s="3"/>
      <c r="M83" s="112"/>
      <c r="N83" s="115" t="s">
        <v>70</v>
      </c>
      <c r="O83" s="116"/>
      <c r="P83" s="113"/>
      <c r="Q83" s="117"/>
      <c r="R83" s="117"/>
      <c r="S83" s="117"/>
      <c r="T83" s="113"/>
      <c r="U83" s="113"/>
      <c r="V83" s="662" t="s">
        <v>97</v>
      </c>
      <c r="W83" s="662"/>
      <c r="X83" s="662"/>
      <c r="Y83" s="662"/>
      <c r="Z83" s="662"/>
      <c r="AA83" s="3"/>
      <c r="AB83" s="102"/>
      <c r="AC83" s="102"/>
      <c r="AD83" s="102"/>
      <c r="AE83" s="102"/>
      <c r="AF83" s="102"/>
    </row>
    <row r="84" spans="1:32" s="3" customFormat="1">
      <c r="A84" s="101"/>
      <c r="B84" s="101"/>
      <c r="C84" s="101"/>
      <c r="D84" s="101"/>
      <c r="E84" s="101"/>
      <c r="F84" s="62"/>
      <c r="G84" s="62"/>
      <c r="H84" s="62"/>
      <c r="I84" s="62"/>
      <c r="J84" s="62"/>
      <c r="K84" s="62"/>
      <c r="L84" s="62"/>
      <c r="M84" s="101"/>
      <c r="N84" s="101"/>
      <c r="O84" s="101"/>
      <c r="P84" s="101"/>
      <c r="Q84" s="62"/>
      <c r="R84" s="62"/>
      <c r="S84" s="62"/>
      <c r="T84" s="62"/>
      <c r="U84" s="101"/>
      <c r="V84" s="101"/>
      <c r="W84" s="101"/>
      <c r="X84" s="62"/>
      <c r="Y84" s="62"/>
      <c r="Z84" s="62"/>
      <c r="AA84" s="62"/>
      <c r="AB84" s="101"/>
      <c r="AC84" s="101"/>
      <c r="AD84" s="101"/>
      <c r="AE84" s="101"/>
      <c r="AF84" s="101"/>
    </row>
    <row r="85" spans="1:32">
      <c r="A85" s="12"/>
      <c r="B85" s="12"/>
      <c r="C85" s="103"/>
      <c r="D85" s="103"/>
      <c r="E85" s="103"/>
      <c r="F85" s="103"/>
      <c r="G85" s="103"/>
      <c r="H85" s="103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3"/>
      <c r="V85" s="103"/>
      <c r="W85" s="12"/>
      <c r="X85" s="12"/>
      <c r="Y85" s="12"/>
      <c r="Z85" s="12"/>
      <c r="AA85" s="12"/>
      <c r="AB85" s="12"/>
      <c r="AC85" s="12"/>
      <c r="AD85" s="12"/>
      <c r="AE85" s="12"/>
      <c r="AF85" s="12"/>
    </row>
    <row r="86" spans="1:32">
      <c r="A86" s="12"/>
      <c r="B86" s="12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2"/>
      <c r="X86" s="12"/>
      <c r="Y86" s="12"/>
      <c r="Z86" s="12"/>
      <c r="AA86" s="12"/>
      <c r="AB86" s="12"/>
      <c r="AC86" s="12"/>
      <c r="AD86" s="12"/>
      <c r="AE86" s="12"/>
      <c r="AF86" s="12"/>
    </row>
    <row r="87" spans="1:32">
      <c r="A87" s="12"/>
      <c r="B87" s="12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2"/>
      <c r="X87" s="12"/>
      <c r="Y87" s="12"/>
      <c r="Z87" s="12"/>
      <c r="AA87" s="12"/>
      <c r="AB87" s="12"/>
      <c r="AC87" s="12"/>
      <c r="AD87" s="12"/>
      <c r="AE87" s="12"/>
      <c r="AF87" s="12"/>
    </row>
    <row r="88" spans="1:32">
      <c r="C88" s="22"/>
    </row>
    <row r="91" spans="1:32" ht="19.5">
      <c r="C91" s="23"/>
    </row>
    <row r="92" spans="1:32" ht="19.5">
      <c r="C92" s="23"/>
    </row>
    <row r="93" spans="1:32" ht="19.5">
      <c r="C93" s="23"/>
    </row>
    <row r="94" spans="1:32" ht="19.5">
      <c r="C94" s="23"/>
    </row>
    <row r="95" spans="1:32" ht="19.5">
      <c r="C95" s="23"/>
    </row>
    <row r="96" spans="1:32" ht="19.5">
      <c r="C96" s="23"/>
    </row>
    <row r="97" spans="3:3" ht="19.5">
      <c r="C97" s="23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32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Лист1</vt:lpstr>
      <vt:lpstr>дод 4 відом про нерух майно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2024-03-08T12:38:00Z</cp:lastPrinted>
  <dcterms:created xsi:type="dcterms:W3CDTF">2003-03-13T16:00:22Z</dcterms:created>
  <dcterms:modified xsi:type="dcterms:W3CDTF">2024-03-14T14:07:57Z</dcterms:modified>
</cp:coreProperties>
</file>